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2015 год" sheetId="1" r:id="rId1"/>
  </sheets>
  <calcPr calcId="145621"/>
</workbook>
</file>

<file path=xl/calcChain.xml><?xml version="1.0" encoding="utf-8"?>
<calcChain xmlns="http://schemas.openxmlformats.org/spreadsheetml/2006/main">
  <c r="F27" i="1" l="1"/>
  <c r="F33" i="1"/>
  <c r="H17" i="1"/>
  <c r="H28" i="1"/>
  <c r="F17" i="1"/>
  <c r="F38" i="1" l="1"/>
  <c r="F23" i="1"/>
  <c r="H13" i="1"/>
  <c r="E17" i="1"/>
  <c r="F35" i="1"/>
  <c r="E36" i="1"/>
  <c r="H23" i="1"/>
  <c r="G38" i="1" l="1"/>
  <c r="F42" i="1"/>
  <c r="G22" i="1"/>
  <c r="G20" i="1"/>
  <c r="F24" i="1" l="1"/>
  <c r="G37" i="1" l="1"/>
  <c r="E38" i="1"/>
  <c r="E16" i="1"/>
  <c r="H26" i="1" l="1"/>
  <c r="F29" i="1" l="1"/>
  <c r="E29" i="1" s="1"/>
  <c r="F40" i="1"/>
  <c r="E28" i="1" l="1"/>
  <c r="E27" i="1"/>
  <c r="H25" i="1" l="1"/>
  <c r="H35" i="1" l="1"/>
  <c r="F30" i="1" l="1"/>
  <c r="F15" i="1"/>
  <c r="F13" i="1" s="1"/>
  <c r="F32" i="1" l="1"/>
  <c r="E34" i="1"/>
  <c r="H24" i="1" l="1"/>
  <c r="F25" i="1"/>
  <c r="F21" i="1" l="1"/>
  <c r="E35" i="1" l="1"/>
  <c r="E23" i="1"/>
  <c r="E26" i="1"/>
  <c r="E24" i="1"/>
  <c r="H32" i="1"/>
  <c r="F37" i="1"/>
  <c r="G21" i="1"/>
  <c r="H41" i="1"/>
  <c r="H37" i="1"/>
  <c r="E42" i="1"/>
  <c r="E41" i="1" s="1"/>
  <c r="F39" i="1"/>
  <c r="E40" i="1"/>
  <c r="E39" i="1" s="1"/>
  <c r="E33" i="1"/>
  <c r="E31" i="1"/>
  <c r="E30" i="1"/>
  <c r="H21" i="1"/>
  <c r="H12" i="1" s="1"/>
  <c r="G19" i="1"/>
  <c r="E22" i="1"/>
  <c r="E18" i="1"/>
  <c r="E20" i="1"/>
  <c r="E19" i="1" s="1"/>
  <c r="E15" i="1"/>
  <c r="E14" i="1"/>
  <c r="G12" i="1" l="1"/>
  <c r="E25" i="1"/>
  <c r="E21" i="1"/>
  <c r="E32" i="1"/>
  <c r="E13" i="1"/>
  <c r="E37" i="1"/>
  <c r="F41" i="1"/>
  <c r="F12" i="1" s="1"/>
  <c r="E12" i="1" l="1"/>
</calcChain>
</file>

<file path=xl/sharedStrings.xml><?xml version="1.0" encoding="utf-8"?>
<sst xmlns="http://schemas.openxmlformats.org/spreadsheetml/2006/main" count="101" uniqueCount="59">
  <si>
    <t xml:space="preserve">                                                                                                                                                    </t>
  </si>
  <si>
    <t>к решению Совета депутатов</t>
  </si>
  <si>
    <t xml:space="preserve">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</si>
  <si>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</t>
  </si>
  <si>
    <t>Распределение</t>
  </si>
  <si>
    <t>тыс. рублей</t>
  </si>
  <si>
    <t>Наименование показателя</t>
  </si>
  <si>
    <t>Рз</t>
  </si>
  <si>
    <t>ПР</t>
  </si>
  <si>
    <t>Сумма - всего</t>
  </si>
  <si>
    <t>в том числе</t>
  </si>
  <si>
    <t>Расходы, осуществляемые по вопросам местного значения</t>
  </si>
  <si>
    <t>Расходы, осуществляемые за счет средств регионального бюджета</t>
  </si>
  <si>
    <t>Расходы, осуществляемые за счет иных межбюджетных трансфертов из бюджета муниципального района</t>
  </si>
  <si>
    <t>Всего: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</si>
  <si>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</si>
  <si>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</si>
  <si>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</si>
  <si>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</si>
  <si>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</si>
  <si>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</si>
  <si>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</si>
  <si>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Органы юстиции</t>
  </si>
  <si>
    <t>Защита населения и территории от чрезвычайных ситуаций природного и техногенного характера, гражданская оборона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</si>
  <si>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</si>
  <si>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</si>
  <si>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Связь и информатика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</si>
  <si>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</si>
  <si>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</si>
  <si>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</si>
  <si>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01</t>
  </si>
  <si>
    <t>02</t>
  </si>
  <si>
    <t>00</t>
  </si>
  <si>
    <t>03</t>
  </si>
  <si>
    <t>04</t>
  </si>
  <si>
    <t>09</t>
  </si>
  <si>
    <t>05</t>
  </si>
  <si>
    <t>Благоустройство</t>
  </si>
  <si>
    <t>Культура и кинематография</t>
  </si>
  <si>
    <t>Культура</t>
  </si>
  <si>
    <t>Социальная политика</t>
  </si>
  <si>
    <t>Пенсионное обеспечение</t>
  </si>
  <si>
    <t>Физическая культура и спорт</t>
  </si>
  <si>
    <t>Физическая культура</t>
  </si>
  <si>
    <t>08</t>
  </si>
  <si>
    <t>Резервный фонд местной администрации</t>
  </si>
  <si>
    <t>сельского поселения Луговской</t>
  </si>
  <si>
    <t xml:space="preserve">Дорожное хозяйство </t>
  </si>
  <si>
    <t>бюджетных ассигнований по разделам, подразделам классификации расходов                                                                                                                                                                бюджета сельского поселения Луговской на 2015 год</t>
  </si>
  <si>
    <t>Муниципальная программа «Содействие занятости населения Ханты-Мансийского района на 2014 – 2017 годы»</t>
  </si>
  <si>
    <t>Коммунальное хозяйство</t>
  </si>
  <si>
    <t>Реализация государственной программы "Содействие занятости населения в ХМАО – Югре на 2014–2020 годы" за счет средств бюджета автономного округа</t>
  </si>
  <si>
    <t xml:space="preserve">Передача полномочий  по обеспечению деятельности финансовых, налоговых и таможенных органов и органов финансового (финансово-бюджетного) надзора 
</t>
  </si>
  <si>
    <t>06</t>
  </si>
  <si>
    <t xml:space="preserve">Реализация дополнительных мероприятий направленных на снижение напряженности на рынке труда </t>
  </si>
  <si>
    <t>Молодежная политика и оздоровление детей</t>
  </si>
  <si>
    <t>07</t>
  </si>
  <si>
    <t>Приложение 2</t>
  </si>
  <si>
    <r>
      <t xml:space="preserve">от </t>
    </r>
    <r>
      <rPr>
        <b/>
        <sz val="12"/>
        <color rgb="FF000000"/>
        <rFont val="Times New Roman"/>
        <family val="1"/>
        <charset val="204"/>
      </rPr>
      <t xml:space="preserve">27.07.2015 </t>
    </r>
    <r>
      <rPr>
        <sz val="12"/>
        <color rgb="FF000000"/>
        <rFont val="Times New Roman"/>
        <family val="1"/>
        <charset val="204"/>
      </rPr>
      <t xml:space="preserve">года № </t>
    </r>
    <r>
      <rPr>
        <b/>
        <sz val="12"/>
        <color rgb="FF000000"/>
        <rFont val="Times New Roman"/>
        <family val="1"/>
        <charset val="204"/>
      </rPr>
      <t>273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</si>
</sst>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7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41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center"/>
    </xf>
    <xf numFmtId="4" fontId="0" fillId="0" borderId="0" xfId="0" applyNumberFormat="1"/>
    <xf numFmtId="0" fontId="3" fillId="0" borderId="0" xfId="0" applyFont="1"/>
    <xf numFmtId="0" fontId="1" fillId="0" borderId="4" xfId="0" applyFont="1" applyBorder="1" applyAlignment="1">
      <alignment horizontal="center" vertical="center" wrapText="1"/>
    </xf>
    <xf numFmtId="164" fontId="5" fillId="0" borderId="7" xfId="2" applyNumberFormat="1" applyFont="1" applyFill="1" applyBorder="1" applyAlignment="1" applyProtection="1">
      <alignment horizontal="center" vertical="center"/>
      <protection hidden="1"/>
    </xf>
    <xf numFmtId="0" fontId="5" fillId="0" borderId="7" xfId="1" applyFont="1" applyFill="1" applyBorder="1" applyAlignment="1">
      <alignment vertical="center" wrapText="1"/>
    </xf>
    <xf numFmtId="4" fontId="0" fillId="0" borderId="0" xfId="0" applyNumberFormat="1" applyAlignment="1">
      <alignment wrapText="1"/>
    </xf>
    <xf numFmtId="0" fontId="0" fillId="0" borderId="0" xfId="0" applyFill="1" applyAlignment="1">
      <alignment wrapText="1"/>
    </xf>
    <xf numFmtId="2" fontId="1" fillId="0" borderId="4" xfId="0" applyNumberFormat="1" applyFont="1" applyFill="1" applyBorder="1" applyAlignment="1">
      <alignment horizontal="right" vertical="center"/>
    </xf>
    <xf numFmtId="2" fontId="2" fillId="0" borderId="4" xfId="0" applyNumberFormat="1" applyFont="1" applyFill="1" applyBorder="1" applyAlignment="1">
      <alignment horizontal="right" vertical="center"/>
    </xf>
    <xf numFmtId="4" fontId="1" fillId="0" borderId="4" xfId="0" applyNumberFormat="1" applyFont="1" applyFill="1" applyBorder="1" applyAlignment="1">
      <alignment horizontal="right"/>
    </xf>
    <xf numFmtId="4" fontId="2" fillId="0" borderId="4" xfId="0" applyNumberFormat="1" applyFont="1" applyFill="1" applyBorder="1" applyAlignment="1">
      <alignment horizontal="right"/>
    </xf>
    <xf numFmtId="2" fontId="1" fillId="0" borderId="4" xfId="0" applyNumberFormat="1" applyFont="1" applyFill="1" applyBorder="1" applyAlignment="1">
      <alignment horizontal="right"/>
    </xf>
    <xf numFmtId="2" fontId="2" fillId="0" borderId="4" xfId="0" applyNumberFormat="1" applyFont="1" applyFill="1" applyBorder="1" applyAlignment="1">
      <alignment horizontal="right"/>
    </xf>
    <xf numFmtId="2" fontId="0" fillId="0" borderId="0" xfId="0" applyNumberFormat="1" applyAlignment="1">
      <alignment wrapText="1"/>
    </xf>
    <xf numFmtId="0" fontId="2" fillId="0" borderId="2" xfId="0" applyFont="1" applyFill="1" applyBorder="1" applyAlignment="1">
      <alignment vertical="center" wrapText="1"/>
    </xf>
    <xf numFmtId="49" fontId="2" fillId="0" borderId="4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 wrapText="1"/>
    </xf>
    <xf numFmtId="49" fontId="1" fillId="0" borderId="4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wrapText="1"/>
    </xf>
    <xf numFmtId="49" fontId="1" fillId="0" borderId="4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wrapText="1"/>
    </xf>
    <xf numFmtId="49" fontId="2" fillId="0" borderId="4" xfId="0" applyNumberFormat="1" applyFont="1" applyFill="1" applyBorder="1" applyAlignment="1">
      <alignment horizontal="center"/>
    </xf>
    <xf numFmtId="0" fontId="3" fillId="0" borderId="0" xfId="0" applyFont="1" applyFill="1"/>
    <xf numFmtId="0" fontId="0" fillId="0" borderId="0" xfId="0" applyFill="1"/>
    <xf numFmtId="0" fontId="2" fillId="0" borderId="2" xfId="0" applyFont="1" applyBorder="1" applyAlignment="1">
      <alignment vertical="center"/>
    </xf>
    <xf numFmtId="49" fontId="2" fillId="0" borderId="4" xfId="0" applyNumberFormat="1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9" fontId="6" fillId="0" borderId="0" xfId="0" applyNumberFormat="1" applyFont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right"/>
    </xf>
    <xf numFmtId="0" fontId="0" fillId="0" borderId="0" xfId="0" applyAlignment="1"/>
  </cellXfs>
  <cellStyles count="3">
    <cellStyle name="Обычный" xfId="0" builtinId="0"/>
    <cellStyle name="Обычный_Tmp2" xfId="1"/>
    <cellStyle name="Обычный_Tmp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6"/>
  <sheetViews>
    <sheetView tabSelected="1" topLeftCell="A29" workbookViewId="0">
      <selection sqref="A1:H42"/>
    </sheetView>
  </sheetViews>
  <sheetFormatPr defaultRowHeight="15" x14ac:dyDescent="0.25"/>
  <cols>
    <col min="1" max="1" width="5.7109375" customWidth="1"/>
    <col min="2" max="2" width="27.5703125" customWidth="1"/>
    <col min="3" max="3" width="8.85546875" customWidth="1"/>
    <col min="4" max="4" width="7" customWidth="1"/>
    <col min="5" max="5" width="13.7109375" customWidth="1"/>
    <col min="6" max="6" width="14.140625" customWidth="1"/>
    <col min="7" max="7" width="11.5703125" customWidth="1"/>
    <col min="8" max="8" width="13.42578125" customWidth="1"/>
  </cols>
  <sheetData>
    <row r="1" spans="2:9" ht="15.75" x14ac:dyDescent="0.25">
      <c r="G1" s="37" t="s">
        <v>57</v>
      </c>
      <c r="H1" s="37"/>
    </row>
    <row r="2" spans="2:9" ht="15.75" x14ac:dyDescent="0.25">
      <c r="B2" s="38" t="s">
        <v>0</v>
      </c>
      <c r="C2" s="38"/>
      <c r="D2" s="38"/>
      <c r="E2" s="38"/>
      <c r="F2" s="39" t="s">
        <v>1</v>
      </c>
      <c r="G2" s="40"/>
      <c r="H2" s="40"/>
      <c r="I2" s="1"/>
    </row>
    <row r="3" spans="2:9" ht="15.75" x14ac:dyDescent="0.25">
      <c r="B3" s="38" t="s">
        <v>2</v>
      </c>
      <c r="C3" s="38"/>
      <c r="D3" s="38"/>
      <c r="E3" s="38"/>
      <c r="F3" s="39" t="s">
        <v>46</v>
      </c>
      <c r="G3" s="39"/>
      <c r="H3" s="39"/>
      <c r="I3" s="1"/>
    </row>
    <row r="4" spans="2:9" ht="15.75" x14ac:dyDescent="0.25">
      <c r="B4" s="38" t="s">
        <v>3</v>
      </c>
      <c r="C4" s="38"/>
      <c r="D4" s="38"/>
      <c r="F4" s="39" t="s">
        <v>58</v>
      </c>
      <c r="G4" s="39"/>
      <c r="H4" s="39"/>
      <c r="I4" s="1"/>
    </row>
    <row r="5" spans="2:9" x14ac:dyDescent="0.25">
      <c r="I5" s="1"/>
    </row>
    <row r="6" spans="2:9" ht="15.75" x14ac:dyDescent="0.25">
      <c r="B6" s="30" t="s">
        <v>4</v>
      </c>
      <c r="C6" s="30"/>
      <c r="D6" s="30"/>
      <c r="E6" s="30"/>
      <c r="F6" s="30"/>
      <c r="G6" s="30"/>
      <c r="H6" s="30"/>
      <c r="I6" s="1"/>
    </row>
    <row r="7" spans="2:9" ht="25.5" customHeight="1" x14ac:dyDescent="0.25">
      <c r="B7" s="31" t="s">
        <v>48</v>
      </c>
      <c r="C7" s="31"/>
      <c r="D7" s="31"/>
      <c r="E7" s="31"/>
      <c r="F7" s="31"/>
      <c r="G7" s="31"/>
      <c r="H7" s="31"/>
      <c r="I7" s="1"/>
    </row>
    <row r="8" spans="2:9" ht="9.75" customHeight="1" x14ac:dyDescent="0.25">
      <c r="B8" s="31"/>
      <c r="C8" s="31"/>
      <c r="D8" s="31"/>
      <c r="E8" s="31"/>
      <c r="F8" s="31"/>
      <c r="G8" s="31"/>
      <c r="H8" s="31"/>
      <c r="I8" s="1"/>
    </row>
    <row r="9" spans="2:9" ht="16.5" thickBot="1" x14ac:dyDescent="0.3">
      <c r="B9" s="1"/>
      <c r="C9" s="1"/>
      <c r="D9" s="1"/>
      <c r="E9" s="1"/>
      <c r="F9" s="1"/>
      <c r="G9" s="1"/>
      <c r="H9" s="2" t="s">
        <v>5</v>
      </c>
      <c r="I9" s="1"/>
    </row>
    <row r="10" spans="2:9" ht="16.5" thickBot="1" x14ac:dyDescent="0.3">
      <c r="B10" s="32" t="s">
        <v>6</v>
      </c>
      <c r="C10" s="32" t="s">
        <v>7</v>
      </c>
      <c r="D10" s="32" t="s">
        <v>8</v>
      </c>
      <c r="E10" s="32" t="s">
        <v>9</v>
      </c>
      <c r="F10" s="34" t="s">
        <v>10</v>
      </c>
      <c r="G10" s="35"/>
      <c r="H10" s="36"/>
      <c r="I10" s="1"/>
    </row>
    <row r="11" spans="2:9" ht="180.75" customHeight="1" thickBot="1" x14ac:dyDescent="0.3">
      <c r="B11" s="33"/>
      <c r="C11" s="33"/>
      <c r="D11" s="33"/>
      <c r="E11" s="33"/>
      <c r="F11" s="5" t="s">
        <v>11</v>
      </c>
      <c r="G11" s="5" t="s">
        <v>12</v>
      </c>
      <c r="H11" s="5" t="s">
        <v>13</v>
      </c>
      <c r="I11" s="1"/>
    </row>
    <row r="12" spans="2:9" ht="16.5" thickBot="1" x14ac:dyDescent="0.3">
      <c r="B12" s="27" t="s">
        <v>14</v>
      </c>
      <c r="C12" s="28" t="s">
        <v>32</v>
      </c>
      <c r="D12" s="28" t="s">
        <v>32</v>
      </c>
      <c r="E12" s="29">
        <f>E13+E19+E21+E25+E32+E37+E39+E41+E36</f>
        <v>71659.329999999987</v>
      </c>
      <c r="F12" s="29">
        <f>F13+F19+F21+F25+F32+F37+F39+F41</f>
        <v>61106.26</v>
      </c>
      <c r="G12" s="29">
        <f>G13+G19+G21+G25+G32+G37+G39+G41</f>
        <v>4345.1000000000004</v>
      </c>
      <c r="H12" s="29">
        <f>H13+H19+H21+H25+H32+H37+H39+H41+H36</f>
        <v>6207.9699999999993</v>
      </c>
      <c r="I12" s="8"/>
    </row>
    <row r="13" spans="2:9" ht="35.25" customHeight="1" thickBot="1" x14ac:dyDescent="0.3">
      <c r="B13" s="17" t="s">
        <v>15</v>
      </c>
      <c r="C13" s="18" t="s">
        <v>30</v>
      </c>
      <c r="D13" s="18" t="s">
        <v>32</v>
      </c>
      <c r="E13" s="11">
        <f>E14+E15+E17+E18+E16</f>
        <v>24871.989999999998</v>
      </c>
      <c r="F13" s="11">
        <f>F14+F15+F17+F18+F16</f>
        <v>23922.69</v>
      </c>
      <c r="G13" s="11">
        <v>0</v>
      </c>
      <c r="H13" s="11">
        <f>H17</f>
        <v>949.3</v>
      </c>
      <c r="I13" s="8"/>
    </row>
    <row r="14" spans="2:9" ht="96" customHeight="1" thickBot="1" x14ac:dyDescent="0.3">
      <c r="B14" s="19" t="s">
        <v>16</v>
      </c>
      <c r="C14" s="20" t="s">
        <v>30</v>
      </c>
      <c r="D14" s="20" t="s">
        <v>31</v>
      </c>
      <c r="E14" s="10">
        <f t="shared" ref="E14:E18" si="0">F14</f>
        <v>2120</v>
      </c>
      <c r="F14" s="10">
        <v>2120</v>
      </c>
      <c r="G14" s="10">
        <v>0</v>
      </c>
      <c r="H14" s="10">
        <v>0</v>
      </c>
      <c r="I14" s="1"/>
    </row>
    <row r="15" spans="2:9" ht="134.25" customHeight="1" thickBot="1" x14ac:dyDescent="0.3">
      <c r="B15" s="19" t="s">
        <v>17</v>
      </c>
      <c r="C15" s="20" t="s">
        <v>30</v>
      </c>
      <c r="D15" s="20" t="s">
        <v>34</v>
      </c>
      <c r="E15" s="10">
        <f t="shared" si="0"/>
        <v>17187.3</v>
      </c>
      <c r="F15" s="10">
        <f>12269+4918.3</f>
        <v>17187.3</v>
      </c>
      <c r="G15" s="10">
        <v>0</v>
      </c>
      <c r="H15" s="10">
        <v>0</v>
      </c>
      <c r="I15" s="1"/>
    </row>
    <row r="16" spans="2:9" ht="126" customHeight="1" thickBot="1" x14ac:dyDescent="0.3">
      <c r="B16" s="19" t="s">
        <v>52</v>
      </c>
      <c r="C16" s="20" t="s">
        <v>30</v>
      </c>
      <c r="D16" s="20" t="s">
        <v>53</v>
      </c>
      <c r="E16" s="10">
        <f t="shared" si="0"/>
        <v>41.39</v>
      </c>
      <c r="F16" s="10">
        <v>41.39</v>
      </c>
      <c r="G16" s="10"/>
      <c r="H16" s="10"/>
      <c r="I16" s="1"/>
    </row>
    <row r="17" spans="2:9" ht="50.25" customHeight="1" thickBot="1" x14ac:dyDescent="0.3">
      <c r="B17" s="19" t="s">
        <v>18</v>
      </c>
      <c r="C17" s="20" t="s">
        <v>30</v>
      </c>
      <c r="D17" s="20">
        <v>13</v>
      </c>
      <c r="E17" s="10">
        <f>F17+H17</f>
        <v>5423.2999999999993</v>
      </c>
      <c r="F17" s="10">
        <f>10+10+10+10+10+618.5+1237.2+361.4+400.5+200+882.2+375-17.1+100+111.4+300-80+300-150-80-300+164.9</f>
        <v>4473.9999999999991</v>
      </c>
      <c r="G17" s="10">
        <v>0</v>
      </c>
      <c r="H17" s="10">
        <f>300+649.3</f>
        <v>949.3</v>
      </c>
      <c r="I17" s="16"/>
    </row>
    <row r="18" spans="2:9" ht="34.5" customHeight="1" thickBot="1" x14ac:dyDescent="0.3">
      <c r="B18" s="7" t="s">
        <v>45</v>
      </c>
      <c r="C18" s="6">
        <v>1</v>
      </c>
      <c r="D18" s="6">
        <v>11</v>
      </c>
      <c r="E18" s="10">
        <f t="shared" si="0"/>
        <v>100</v>
      </c>
      <c r="F18" s="10">
        <v>100</v>
      </c>
      <c r="G18" s="10"/>
      <c r="H18" s="10"/>
      <c r="I18" s="1"/>
    </row>
    <row r="19" spans="2:9" ht="16.5" thickBot="1" x14ac:dyDescent="0.3">
      <c r="B19" s="17" t="s">
        <v>19</v>
      </c>
      <c r="C19" s="18" t="s">
        <v>31</v>
      </c>
      <c r="D19" s="18" t="s">
        <v>33</v>
      </c>
      <c r="E19" s="11">
        <f>E20</f>
        <v>542.1</v>
      </c>
      <c r="F19" s="11">
        <v>0</v>
      </c>
      <c r="G19" s="11">
        <f>G20</f>
        <v>542.1</v>
      </c>
      <c r="H19" s="11">
        <v>0</v>
      </c>
      <c r="I19" s="1"/>
    </row>
    <row r="20" spans="2:9" ht="36" customHeight="1" thickBot="1" x14ac:dyDescent="0.3">
      <c r="B20" s="19" t="s">
        <v>20</v>
      </c>
      <c r="C20" s="20" t="s">
        <v>31</v>
      </c>
      <c r="D20" s="20" t="s">
        <v>33</v>
      </c>
      <c r="E20" s="10">
        <f>G20</f>
        <v>542.1</v>
      </c>
      <c r="F20" s="10">
        <v>0</v>
      </c>
      <c r="G20" s="10">
        <f>602.4-60.3</f>
        <v>542.1</v>
      </c>
      <c r="H20" s="10">
        <v>0</v>
      </c>
      <c r="I20" s="1"/>
    </row>
    <row r="21" spans="2:9" ht="66" customHeight="1" thickBot="1" x14ac:dyDescent="0.3">
      <c r="B21" s="17" t="s">
        <v>21</v>
      </c>
      <c r="C21" s="18" t="s">
        <v>33</v>
      </c>
      <c r="D21" s="18" t="s">
        <v>32</v>
      </c>
      <c r="E21" s="11">
        <f>E22+E23+E24</f>
        <v>7075.84</v>
      </c>
      <c r="F21" s="11">
        <f>F22+F23+F24</f>
        <v>1308.3399999999999</v>
      </c>
      <c r="G21" s="11">
        <f>G22+G24+G23</f>
        <v>2548.5</v>
      </c>
      <c r="H21" s="11">
        <f>H22+H23+H24</f>
        <v>3219</v>
      </c>
      <c r="I21" s="1"/>
    </row>
    <row r="22" spans="2:9" ht="18.75" customHeight="1" thickBot="1" x14ac:dyDescent="0.3">
      <c r="B22" s="19" t="s">
        <v>22</v>
      </c>
      <c r="C22" s="20" t="s">
        <v>33</v>
      </c>
      <c r="D22" s="20" t="s">
        <v>34</v>
      </c>
      <c r="E22" s="10">
        <f>G22</f>
        <v>48.5</v>
      </c>
      <c r="F22" s="10">
        <v>0</v>
      </c>
      <c r="G22" s="10">
        <f>57-8.5</f>
        <v>48.5</v>
      </c>
      <c r="H22" s="10">
        <v>0</v>
      </c>
      <c r="I22" s="1"/>
    </row>
    <row r="23" spans="2:9" ht="108.75" customHeight="1" thickBot="1" x14ac:dyDescent="0.3">
      <c r="B23" s="19" t="s">
        <v>23</v>
      </c>
      <c r="C23" s="20" t="s">
        <v>33</v>
      </c>
      <c r="D23" s="20" t="s">
        <v>35</v>
      </c>
      <c r="E23" s="10">
        <f>F23+G23+H23</f>
        <v>6983.84</v>
      </c>
      <c r="F23" s="10">
        <f>1133+17+10+123.84+600-600</f>
        <v>1283.8399999999999</v>
      </c>
      <c r="G23" s="10">
        <v>2500</v>
      </c>
      <c r="H23" s="10">
        <f>1500+1700</f>
        <v>3200</v>
      </c>
      <c r="I23" s="1"/>
    </row>
    <row r="24" spans="2:9" ht="78" customHeight="1" thickBot="1" x14ac:dyDescent="0.3">
      <c r="B24" s="19" t="s">
        <v>24</v>
      </c>
      <c r="C24" s="20" t="s">
        <v>33</v>
      </c>
      <c r="D24" s="20">
        <v>14</v>
      </c>
      <c r="E24" s="10">
        <f>F24+G24+H24</f>
        <v>43.5</v>
      </c>
      <c r="F24" s="10">
        <f>28-12+6+2.5</f>
        <v>24.5</v>
      </c>
      <c r="G24" s="10">
        <v>0</v>
      </c>
      <c r="H24" s="10">
        <f>19</f>
        <v>19</v>
      </c>
      <c r="I24" s="9"/>
    </row>
    <row r="25" spans="2:9" ht="30.75" customHeight="1" thickBot="1" x14ac:dyDescent="0.3">
      <c r="B25" s="17" t="s">
        <v>25</v>
      </c>
      <c r="C25" s="18" t="s">
        <v>34</v>
      </c>
      <c r="D25" s="18" t="s">
        <v>32</v>
      </c>
      <c r="E25" s="11">
        <f>E26+E29+E30+E31+E27+E28</f>
        <v>6232.17</v>
      </c>
      <c r="F25" s="11">
        <f>F26+F29+F30+F31+F27</f>
        <v>5465.9</v>
      </c>
      <c r="G25" s="11">
        <v>0</v>
      </c>
      <c r="H25" s="11">
        <f>H26+H28</f>
        <v>766.26999999999987</v>
      </c>
      <c r="I25" s="1"/>
    </row>
    <row r="26" spans="2:9" ht="101.25" customHeight="1" thickBot="1" x14ac:dyDescent="0.3">
      <c r="B26" s="17" t="s">
        <v>49</v>
      </c>
      <c r="C26" s="18" t="s">
        <v>34</v>
      </c>
      <c r="D26" s="18" t="s">
        <v>30</v>
      </c>
      <c r="E26" s="11">
        <f>F26+G26+H26</f>
        <v>121.89999999999999</v>
      </c>
      <c r="F26" s="11"/>
      <c r="G26" s="11"/>
      <c r="H26" s="11">
        <f>140.2-18.3</f>
        <v>121.89999999999999</v>
      </c>
      <c r="I26" s="16"/>
    </row>
    <row r="27" spans="2:9" ht="110.25" customHeight="1" thickBot="1" x14ac:dyDescent="0.3">
      <c r="B27" s="17" t="s">
        <v>54</v>
      </c>
      <c r="C27" s="18" t="s">
        <v>34</v>
      </c>
      <c r="D27" s="18" t="s">
        <v>30</v>
      </c>
      <c r="E27" s="11">
        <f>F27</f>
        <v>290</v>
      </c>
      <c r="F27" s="11">
        <f>50+8+80+102+50</f>
        <v>290</v>
      </c>
      <c r="G27" s="11"/>
      <c r="H27" s="11"/>
      <c r="I27" s="16"/>
    </row>
    <row r="28" spans="2:9" ht="129" customHeight="1" thickBot="1" x14ac:dyDescent="0.3">
      <c r="B28" s="17" t="s">
        <v>51</v>
      </c>
      <c r="C28" s="18" t="s">
        <v>34</v>
      </c>
      <c r="D28" s="18" t="s">
        <v>30</v>
      </c>
      <c r="E28" s="11">
        <f>H28</f>
        <v>644.36999999999989</v>
      </c>
      <c r="F28" s="11"/>
      <c r="G28" s="11"/>
      <c r="H28" s="11">
        <f>343.8+15.9+15.9+12.5+15.9+86.43+153.94</f>
        <v>644.36999999999989</v>
      </c>
      <c r="I28" s="1"/>
    </row>
    <row r="29" spans="2:9" ht="18.75" customHeight="1" thickBot="1" x14ac:dyDescent="0.3">
      <c r="B29" s="17" t="s">
        <v>47</v>
      </c>
      <c r="C29" s="18" t="s">
        <v>34</v>
      </c>
      <c r="D29" s="18" t="s">
        <v>35</v>
      </c>
      <c r="E29" s="11">
        <f>F29</f>
        <v>2003.4</v>
      </c>
      <c r="F29" s="11">
        <f>1814+171.4+18</f>
        <v>2003.4</v>
      </c>
      <c r="G29" s="11"/>
      <c r="H29" s="11"/>
      <c r="I29" s="1"/>
    </row>
    <row r="30" spans="2:9" ht="16.5" thickBot="1" x14ac:dyDescent="0.3">
      <c r="B30" s="19" t="s">
        <v>26</v>
      </c>
      <c r="C30" s="20" t="s">
        <v>34</v>
      </c>
      <c r="D30" s="20">
        <v>10</v>
      </c>
      <c r="E30" s="10">
        <f>F30</f>
        <v>1150</v>
      </c>
      <c r="F30" s="10">
        <f>539+561+50</f>
        <v>1150</v>
      </c>
      <c r="G30" s="10"/>
      <c r="H30" s="10">
        <v>0</v>
      </c>
      <c r="I30" s="1"/>
    </row>
    <row r="31" spans="2:9" ht="35.25" customHeight="1" thickBot="1" x14ac:dyDescent="0.3">
      <c r="B31" s="19" t="s">
        <v>27</v>
      </c>
      <c r="C31" s="20" t="s">
        <v>34</v>
      </c>
      <c r="D31" s="20">
        <v>12</v>
      </c>
      <c r="E31" s="10">
        <f>F31</f>
        <v>2022.5</v>
      </c>
      <c r="F31" s="10">
        <v>2022.5</v>
      </c>
      <c r="G31" s="10">
        <v>0</v>
      </c>
      <c r="H31" s="10">
        <v>0</v>
      </c>
      <c r="I31" s="1"/>
    </row>
    <row r="32" spans="2:9" ht="45.75" customHeight="1" thickBot="1" x14ac:dyDescent="0.3">
      <c r="B32" s="17" t="s">
        <v>28</v>
      </c>
      <c r="C32" s="18" t="s">
        <v>36</v>
      </c>
      <c r="D32" s="18" t="s">
        <v>32</v>
      </c>
      <c r="E32" s="11">
        <f>E33+E35+E34</f>
        <v>8526.1</v>
      </c>
      <c r="F32" s="11">
        <f>F33+F35+F34</f>
        <v>7621.7000000000007</v>
      </c>
      <c r="G32" s="11">
        <v>0</v>
      </c>
      <c r="H32" s="11">
        <f>H35</f>
        <v>904.4</v>
      </c>
      <c r="I32" s="1"/>
    </row>
    <row r="33" spans="2:9" ht="19.5" customHeight="1" thickBot="1" x14ac:dyDescent="0.3">
      <c r="B33" s="19" t="s">
        <v>29</v>
      </c>
      <c r="C33" s="20" t="s">
        <v>36</v>
      </c>
      <c r="D33" s="20" t="s">
        <v>30</v>
      </c>
      <c r="E33" s="10">
        <f>F33</f>
        <v>1962.95</v>
      </c>
      <c r="F33" s="10">
        <f>2012.95-50</f>
        <v>1962.95</v>
      </c>
      <c r="G33" s="10">
        <v>0</v>
      </c>
      <c r="H33" s="10">
        <v>0</v>
      </c>
      <c r="I33" s="1"/>
    </row>
    <row r="34" spans="2:9" ht="19.5" customHeight="1" thickBot="1" x14ac:dyDescent="0.3">
      <c r="B34" s="19" t="s">
        <v>50</v>
      </c>
      <c r="C34" s="20" t="s">
        <v>36</v>
      </c>
      <c r="D34" s="20" t="s">
        <v>31</v>
      </c>
      <c r="E34" s="10">
        <f>F34</f>
        <v>1106.45</v>
      </c>
      <c r="F34" s="10">
        <v>1106.45</v>
      </c>
      <c r="G34" s="10"/>
      <c r="H34" s="10"/>
      <c r="I34" s="1"/>
    </row>
    <row r="35" spans="2:9" ht="16.5" thickBot="1" x14ac:dyDescent="0.3">
      <c r="B35" s="21" t="s">
        <v>37</v>
      </c>
      <c r="C35" s="22" t="s">
        <v>36</v>
      </c>
      <c r="D35" s="22" t="s">
        <v>33</v>
      </c>
      <c r="E35" s="12">
        <f>F35+H35</f>
        <v>5456.7000000000007</v>
      </c>
      <c r="F35" s="12">
        <f>1570+250+1333+100+350+200+1069.4+57.6+420.1+12-100-0.5-6+85+63.2-6.3-600+30+12-50-8-189+100-41.4+145.6-2.5+80-230-69.9-22</f>
        <v>4552.3000000000011</v>
      </c>
      <c r="G35" s="14">
        <v>0</v>
      </c>
      <c r="H35" s="14">
        <f>704.4+200</f>
        <v>904.4</v>
      </c>
    </row>
    <row r="36" spans="2:9" ht="32.25" thickBot="1" x14ac:dyDescent="0.3">
      <c r="B36" s="23" t="s">
        <v>55</v>
      </c>
      <c r="C36" s="24" t="s">
        <v>56</v>
      </c>
      <c r="D36" s="24" t="s">
        <v>56</v>
      </c>
      <c r="E36" s="13">
        <f>H36</f>
        <v>193.5</v>
      </c>
      <c r="F36" s="13"/>
      <c r="G36" s="15"/>
      <c r="H36" s="15">
        <v>193.5</v>
      </c>
    </row>
    <row r="37" spans="2:9" ht="32.25" thickBot="1" x14ac:dyDescent="0.3">
      <c r="B37" s="23" t="s">
        <v>38</v>
      </c>
      <c r="C37" s="24" t="s">
        <v>44</v>
      </c>
      <c r="D37" s="24" t="s">
        <v>32</v>
      </c>
      <c r="E37" s="13">
        <f>E38</f>
        <v>22002.73</v>
      </c>
      <c r="F37" s="13">
        <f>F38</f>
        <v>20572.73</v>
      </c>
      <c r="G37" s="13">
        <f>G38</f>
        <v>1254.5</v>
      </c>
      <c r="H37" s="13">
        <f>H38</f>
        <v>175.5</v>
      </c>
    </row>
    <row r="38" spans="2:9" ht="16.5" thickBot="1" x14ac:dyDescent="0.3">
      <c r="B38" s="21" t="s">
        <v>39</v>
      </c>
      <c r="C38" s="22" t="s">
        <v>44</v>
      </c>
      <c r="D38" s="22" t="s">
        <v>30</v>
      </c>
      <c r="E38" s="12">
        <f>F38+H38+G38</f>
        <v>22002.73</v>
      </c>
      <c r="F38" s="12">
        <f>16047.3+4451-145.6+50+170+0.03</f>
        <v>20572.73</v>
      </c>
      <c r="G38" s="14">
        <f>627.3+627.2</f>
        <v>1254.5</v>
      </c>
      <c r="H38" s="12">
        <v>175.5</v>
      </c>
    </row>
    <row r="39" spans="2:9" ht="17.25" customHeight="1" thickBot="1" x14ac:dyDescent="0.3">
      <c r="B39" s="23" t="s">
        <v>40</v>
      </c>
      <c r="C39" s="24">
        <v>10</v>
      </c>
      <c r="D39" s="24" t="s">
        <v>32</v>
      </c>
      <c r="E39" s="15">
        <f>E40</f>
        <v>290</v>
      </c>
      <c r="F39" s="15">
        <f>F40</f>
        <v>290</v>
      </c>
      <c r="G39" s="15">
        <v>0</v>
      </c>
      <c r="H39" s="15">
        <v>0</v>
      </c>
    </row>
    <row r="40" spans="2:9" ht="17.25" customHeight="1" thickBot="1" x14ac:dyDescent="0.3">
      <c r="B40" s="21" t="s">
        <v>41</v>
      </c>
      <c r="C40" s="22">
        <v>10</v>
      </c>
      <c r="D40" s="22" t="s">
        <v>30</v>
      </c>
      <c r="E40" s="14">
        <f>F40</f>
        <v>290</v>
      </c>
      <c r="F40" s="14">
        <f>240+50</f>
        <v>290</v>
      </c>
      <c r="G40" s="14">
        <v>0</v>
      </c>
      <c r="H40" s="14">
        <v>0</v>
      </c>
      <c r="I40" s="3"/>
    </row>
    <row r="41" spans="2:9" ht="32.25" thickBot="1" x14ac:dyDescent="0.3">
      <c r="B41" s="23" t="s">
        <v>42</v>
      </c>
      <c r="C41" s="24">
        <v>11</v>
      </c>
      <c r="D41" s="24" t="s">
        <v>32</v>
      </c>
      <c r="E41" s="13">
        <f>E42</f>
        <v>1924.8999999999996</v>
      </c>
      <c r="F41" s="13">
        <f>F42</f>
        <v>1924.8999999999996</v>
      </c>
      <c r="G41" s="15">
        <v>0</v>
      </c>
      <c r="H41" s="15">
        <f>H42</f>
        <v>0</v>
      </c>
    </row>
    <row r="42" spans="2:9" ht="18.75" customHeight="1" thickBot="1" x14ac:dyDescent="0.3">
      <c r="B42" s="21" t="s">
        <v>43</v>
      </c>
      <c r="C42" s="22">
        <v>11</v>
      </c>
      <c r="D42" s="22" t="s">
        <v>30</v>
      </c>
      <c r="E42" s="12">
        <f>F42+H42</f>
        <v>1924.8999999999996</v>
      </c>
      <c r="F42" s="12">
        <f>384.5+146.3+56+41+863.8+470+5.8+69.5+34+74-50-170</f>
        <v>1924.8999999999996</v>
      </c>
      <c r="G42" s="14">
        <v>0</v>
      </c>
      <c r="H42" s="14"/>
    </row>
    <row r="43" spans="2:9" ht="18.75" x14ac:dyDescent="0.3">
      <c r="B43" s="25"/>
      <c r="C43" s="26"/>
      <c r="D43" s="26"/>
      <c r="E43" s="26"/>
      <c r="F43" s="26"/>
      <c r="G43" s="26"/>
      <c r="H43" s="26"/>
    </row>
    <row r="44" spans="2:9" ht="18.75" x14ac:dyDescent="0.3">
      <c r="B44" s="4"/>
    </row>
    <row r="45" spans="2:9" ht="18.75" x14ac:dyDescent="0.3">
      <c r="B45" s="4"/>
    </row>
    <row r="46" spans="2:9" ht="18.75" x14ac:dyDescent="0.3">
      <c r="B46" s="4"/>
    </row>
  </sheetData>
  <mergeCells count="14">
    <mergeCell ref="G1:H1"/>
    <mergeCell ref="B2:E2"/>
    <mergeCell ref="B3:E3"/>
    <mergeCell ref="F3:H3"/>
    <mergeCell ref="B4:D4"/>
    <mergeCell ref="F2:H2"/>
    <mergeCell ref="F4:H4"/>
    <mergeCell ref="B6:H6"/>
    <mergeCell ref="B7:H8"/>
    <mergeCell ref="B10:B11"/>
    <mergeCell ref="C10:C11"/>
    <mergeCell ref="D10:D11"/>
    <mergeCell ref="E10:E11"/>
    <mergeCell ref="F10:H10"/>
  </mergeCells>
  <pageMargins left="0.39370078740157483" right="0" top="0.74803149606299213" bottom="0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2015 год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2015-07-24T07:11:31Z</dcterms:modified>
</cp:coreProperties>
</file>