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E73" i="1"/>
  <c r="E72"/>
  <c r="E32"/>
  <c r="E33"/>
  <c r="E34"/>
  <c r="E22"/>
  <c r="E21" s="1"/>
  <c r="E20" s="1"/>
  <c r="E13"/>
  <c r="E12" s="1"/>
  <c r="E11" s="1"/>
  <c r="E5"/>
  <c r="E6"/>
  <c r="E7"/>
  <c r="E8"/>
  <c r="E9"/>
  <c r="E10"/>
  <c r="E14"/>
  <c r="E15"/>
  <c r="E16"/>
  <c r="E17"/>
  <c r="E18"/>
  <c r="E19"/>
  <c r="E23"/>
  <c r="E24"/>
  <c r="E25"/>
  <c r="E26"/>
  <c r="E27"/>
  <c r="E28"/>
  <c r="E29"/>
  <c r="E30"/>
  <c r="E31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5"/>
  <c r="E76"/>
  <c r="E77"/>
  <c r="E78"/>
  <c r="E79"/>
  <c r="E80"/>
  <c r="E81"/>
  <c r="E82"/>
  <c r="E83"/>
  <c r="E84"/>
  <c r="E85"/>
  <c r="E86"/>
  <c r="E87"/>
  <c r="E88"/>
  <c r="E90"/>
  <c r="E91"/>
  <c r="E92"/>
  <c r="E94"/>
  <c r="E95"/>
  <c r="E96"/>
  <c r="E97"/>
</calcChain>
</file>

<file path=xl/sharedStrings.xml><?xml version="1.0" encoding="utf-8"?>
<sst xmlns="http://schemas.openxmlformats.org/spreadsheetml/2006/main" count="287" uniqueCount="96">
  <si>
    <t/>
  </si>
  <si>
    <t>Наименование</t>
  </si>
  <si>
    <t>КЦСР</t>
  </si>
  <si>
    <t>КВР</t>
  </si>
  <si>
    <t>1</t>
  </si>
  <si>
    <t>2</t>
  </si>
  <si>
    <t>3</t>
  </si>
  <si>
    <t>4</t>
  </si>
  <si>
    <t>Субсидии на содействие развитию исторических и иных местных традиций (за счет средств бюджета автономного округа)</t>
  </si>
  <si>
    <t>0500182420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</si>
  <si>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</si>
  <si>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</si>
  <si>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</si>
  <si>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</si>
  <si>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Софинансирование мероприятия на содействие развитию исторических и иных местных традиций</t>
  </si>
  <si>
    <t>05001S2420</t>
  </si>
  <si>
    <t>Муниципальная программа «Улучшение жилищных условий жителей сельского поселения Луговской на 2017 – 2019годы»</t>
  </si>
  <si>
    <t>1100099990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</si>
  <si>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</si>
  <si>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</si>
  <si>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</si>
  <si>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</si>
  <si>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</si>
  <si>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</si>
  <si>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</si>
  <si>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</si>
  <si>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Субсидии на создание условий для деятельности народных дружин (ОБ)</t>
  </si>
  <si>
    <t>1310182300</t>
  </si>
  <si>
    <t>Субсидии на создание условий деятельности народных дружин (софинансирование сельских поселений)</t>
  </si>
  <si>
    <t>13101S2300</t>
  </si>
  <si>
    <t>МП «Защита населения и территорий от чрезвычайных ситуаций, обеспечение пожарной безопасности, профилактика терроризма и экстремизма в сельском поселении Луговской на 2017 – 2019 годы»</t>
  </si>
  <si>
    <t>1400099990</t>
  </si>
  <si>
    <t>Муниципальная программа "Обеспечение безопасности дорожного движения в сельском поселении Луговской на 2018-2020 годы"</t>
  </si>
  <si>
    <t>1800099990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</si>
  <si>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</si>
  <si>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1830189010</t>
  </si>
  <si>
    <t>Муниципальная программа "Развитие мероприятий по молодежной политике на территории сельского поселения Луговской на 2018-2020 годы"</t>
  </si>
  <si>
    <t>3200061990</t>
  </si>
  <si>
    <t>Муниципальная программа  «Развитие муниципальной службы и кадрового резерва в сельском поселении Луговской на 2018 – 2020 годы»</t>
  </si>
  <si>
    <t>3300099990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</si>
  <si>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службы и резерва управленческих кадров в ХМАО-Югре" за счет средств федерального бюджета</t>
  </si>
  <si>
    <t>3300459300</t>
  </si>
  <si>
    <t>Муниципальная программа СП "Электроснабжение, энергоснабжение и повышение энергетической эффективности муниципального образования Ханты-Мансийского района на 2014-2019 годы"</t>
  </si>
  <si>
    <t>3400000000</t>
  </si>
  <si>
    <t>Глава муниципального образования</t>
  </si>
  <si>
    <t>7000002030</t>
  </si>
  <si>
    <t>Прочие мероприятия органов местного самоуправления</t>
  </si>
  <si>
    <t>7000002400</t>
  </si>
  <si>
    <t>Субсидии юридическим лицам (кроме некоммерческих организаций) , индивидуальным предпринимателям , физическим лицам- производителям товаров, работ, услуг</t>
  </si>
  <si>
    <t>7000020600</t>
  </si>
  <si>
    <t>Субсидии некоммерческим организациям (за исключением государственных (муниципальных) учреждений)</t>
  </si>
  <si>
    <t>630</t>
  </si>
  <si>
    <t>Расходы на проведение кадастровых работ и межевание земельных участков</t>
  </si>
  <si>
    <t>7000020602</t>
  </si>
  <si>
    <t>Резервные фонды местных администраций</t>
  </si>
  <si>
    <t>7000020610</t>
  </si>
  <si>
    <t>Иные бюджетные ассигнования</t>
  </si>
  <si>
    <t>800</t>
  </si>
  <si>
    <t>Резервные средства</t>
  </si>
  <si>
    <t>870</t>
  </si>
  <si>
    <t>Субвенции на осуществление первичного воинского учета на территориях, где отсутствуют военные комиссариаты</t>
  </si>
  <si>
    <t>7000051180</t>
  </si>
  <si>
    <t>Субсидия бюджетным и автономным учреждениям, некоммерческим организациям</t>
  </si>
  <si>
    <t>7000061990</t>
  </si>
  <si>
    <t>Субсидии местным бюджетам на поэтапное повышение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</si>
  <si>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7000082580</t>
  </si>
  <si>
    <t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</si>
  <si>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7000089020</t>
  </si>
  <si>
    <t>Межбюджетные трансферты</t>
  </si>
  <si>
    <t>500</t>
  </si>
  <si>
    <t>Иные межбюджетные трансферты</t>
  </si>
  <si>
    <t>540</t>
  </si>
  <si>
    <t>Реализация мероприятий</t>
  </si>
  <si>
    <t>7000099990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</si>
  <si>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</si>
  <si>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</si>
  <si>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</si>
  <si>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</si>
  <si>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</si>
  <si>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</si>
  <si>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</si>
  <si>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</si>
  <si>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Уплата налогов, сборов и иных платежей</t>
  </si>
  <si>
    <t>850</t>
  </si>
  <si>
    <t>8060002040</t>
  </si>
  <si>
    <t>8060002050</t>
  </si>
  <si>
    <t>8060002400</t>
  </si>
  <si>
    <t>Ведомственная целевая программа  «Управление муниципальными финансами в сельском поселении Луговской на  2018-2020»  »обеспечение функций органов местного самоуправления (Связь и информатика)</t>
  </si>
  <si>
    <t>8060020070</t>
  </si>
  <si>
    <t>Итого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</si>
  <si>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района на 2018 год</t>
  </si>
  <si>
    <t>Ведомственная целевая программа  «Управление муниципальными финансами в сельском поселении Луговской  на 2017-2020 годы» СП обеспечение функций органов местного самоуправления денежное содержание ДМС</t>
  </si>
  <si>
    <t>Ведомственная целевая программа  «Управление муниципальными финансами в сельском поселении Луговской  на 2017-2020 годы»  обеспечение функций ОМС ( должности не относящиеся к ДМС)</t>
  </si>
  <si>
    <t>Ведомственная целевая программа  «Управление муниципальными финансами в сельском поселении Луговской  на 2017-2020 годы»  СП обеспечение функций органов местного самоуправления прочие мероприятия</t>
  </si>
  <si>
    <t>Сумма                       (тыс. руб.)</t>
  </si>
  <si>
    <r>
      <t xml:space="preserve">Приложение 4
к решению Совета депутатов
сельского поселения Луговской
от </t>
    </r>
    <r>
      <rPr>
        <b/>
        <sz val="11"/>
        <color indexed="64"/>
        <rFont val="Times New Roman"/>
        <family val="1"/>
        <charset val="204"/>
      </rPr>
      <t>19.01.2018</t>
    </r>
    <r>
      <rPr>
        <sz val="11"/>
        <color indexed="64"/>
        <rFont val="Times New Roman"/>
        <family val="1"/>
        <charset val="204"/>
      </rPr>
      <t xml:space="preserve"> года № </t>
    </r>
    <r>
      <rPr>
        <b/>
        <sz val="11"/>
        <color indexed="64"/>
        <rFont val="Times New Roman"/>
        <family val="1"/>
        <charset val="204"/>
      </rPr>
      <t>38</t>
    </r>
    <r>
      <rPr>
        <sz val="11"/>
        <color indexed="64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</si>
</sst>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5">
    <font>
      <sz val="10"/>
      <color indexed="64"/>
      <name val="Arial"/>
      <charset val="1"/>
    </font>
    <font>
      <b/>
      <sz val="11"/>
      <color indexed="8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right" vertical="top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E97"/>
  <sheetViews>
    <sheetView tabSelected="1" zoomScale="140" zoomScaleNormal="140" workbookViewId="0">
      <selection activeCell="H3" sqref="H3"/>
    </sheetView>
  </sheetViews>
  <sheetFormatPr defaultRowHeight="12.75"/>
  <cols>
    <col min="2" max="2" width="39.85546875" style="1" customWidth="1"/>
    <col min="3" max="3" width="14.7109375" style="1" customWidth="1"/>
    <col min="4" max="4" width="11.85546875" style="1" customWidth="1"/>
    <col min="5" max="5" width="17.85546875" style="1" customWidth="1"/>
  </cols>
  <sheetData>
    <row r="1" spans="2:5" ht="80.25" customHeight="1">
      <c r="B1" s="2"/>
      <c r="C1" s="2"/>
      <c r="D1" s="17" t="s">
        <v>95</v>
      </c>
      <c r="E1" s="18"/>
    </row>
    <row r="2" spans="2:5" s="1" customFormat="1" ht="75" customHeight="1" thickBot="1">
      <c r="B2" s="15" t="s">
        <v>90</v>
      </c>
      <c r="C2" s="15"/>
      <c r="D2" s="15"/>
      <c r="E2" s="15"/>
    </row>
    <row r="3" spans="2:5" s="1" customFormat="1" ht="43.5" customHeight="1">
      <c r="B3" s="3" t="s">
        <v>1</v>
      </c>
      <c r="C3" s="4" t="s">
        <v>2</v>
      </c>
      <c r="D3" s="5" t="s">
        <v>3</v>
      </c>
      <c r="E3" s="6" t="s">
        <v>94</v>
      </c>
    </row>
    <row r="4" spans="2:5" s="1" customFormat="1" ht="14.1" customHeight="1" thickBot="1">
      <c r="B4" s="7" t="s">
        <v>4</v>
      </c>
      <c r="C4" s="7" t="s">
        <v>5</v>
      </c>
      <c r="D4" s="8" t="s">
        <v>6</v>
      </c>
      <c r="E4" s="9" t="s">
        <v>7</v>
      </c>
    </row>
    <row r="5" spans="2:5" s="1" customFormat="1" ht="53.25" customHeight="1">
      <c r="B5" s="10" t="s">
        <v>8</v>
      </c>
      <c r="C5" s="11" t="s">
        <v>9</v>
      </c>
      <c r="D5" s="12" t="s">
        <v>0</v>
      </c>
      <c r="E5" s="13">
        <f>300</f>
        <v>300</v>
      </c>
    </row>
    <row r="6" spans="2:5" s="1" customFormat="1" ht="45">
      <c r="B6" s="10" t="s">
        <v>10</v>
      </c>
      <c r="C6" s="11" t="s">
        <v>9</v>
      </c>
      <c r="D6" s="12" t="s">
        <v>11</v>
      </c>
      <c r="E6" s="13">
        <f>300</f>
        <v>300</v>
      </c>
    </row>
    <row r="7" spans="2:5" s="1" customFormat="1" ht="15">
      <c r="B7" s="10" t="s">
        <v>12</v>
      </c>
      <c r="C7" s="11" t="s">
        <v>9</v>
      </c>
      <c r="D7" s="12" t="s">
        <v>13</v>
      </c>
      <c r="E7" s="13">
        <f>300</f>
        <v>300</v>
      </c>
    </row>
    <row r="8" spans="2:5" s="1" customFormat="1" ht="45">
      <c r="B8" s="10" t="s">
        <v>14</v>
      </c>
      <c r="C8" s="11" t="s">
        <v>15</v>
      </c>
      <c r="D8" s="12" t="s">
        <v>0</v>
      </c>
      <c r="E8" s="13">
        <f>3</f>
        <v>3</v>
      </c>
    </row>
    <row r="9" spans="2:5" s="1" customFormat="1" ht="45">
      <c r="B9" s="10" t="s">
        <v>10</v>
      </c>
      <c r="C9" s="11" t="s">
        <v>15</v>
      </c>
      <c r="D9" s="12" t="s">
        <v>11</v>
      </c>
      <c r="E9" s="13">
        <f>3</f>
        <v>3</v>
      </c>
    </row>
    <row r="10" spans="2:5" s="1" customFormat="1" ht="15">
      <c r="B10" s="10" t="s">
        <v>12</v>
      </c>
      <c r="C10" s="11" t="s">
        <v>15</v>
      </c>
      <c r="D10" s="12" t="s">
        <v>13</v>
      </c>
      <c r="E10" s="13">
        <f>3</f>
        <v>3</v>
      </c>
    </row>
    <row r="11" spans="2:5" s="1" customFormat="1" ht="45">
      <c r="B11" s="10" t="s">
        <v>16</v>
      </c>
      <c r="C11" s="11" t="s">
        <v>17</v>
      </c>
      <c r="D11" s="12" t="s">
        <v>0</v>
      </c>
      <c r="E11" s="13">
        <f>E12</f>
        <v>200</v>
      </c>
    </row>
    <row r="12" spans="2:5" s="1" customFormat="1" ht="45">
      <c r="B12" s="10" t="s">
        <v>18</v>
      </c>
      <c r="C12" s="11" t="s">
        <v>17</v>
      </c>
      <c r="D12" s="12" t="s">
        <v>19</v>
      </c>
      <c r="E12" s="13">
        <f>E13</f>
        <v>200</v>
      </c>
    </row>
    <row r="13" spans="2:5" s="1" customFormat="1" ht="45">
      <c r="B13" s="10" t="s">
        <v>20</v>
      </c>
      <c r="C13" s="11" t="s">
        <v>17</v>
      </c>
      <c r="D13" s="12" t="s">
        <v>21</v>
      </c>
      <c r="E13" s="13">
        <f>200</f>
        <v>200</v>
      </c>
    </row>
    <row r="14" spans="2:5" s="1" customFormat="1" ht="30">
      <c r="B14" s="10" t="s">
        <v>26</v>
      </c>
      <c r="C14" s="11" t="s">
        <v>27</v>
      </c>
      <c r="D14" s="12" t="s">
        <v>0</v>
      </c>
      <c r="E14" s="13">
        <f>19</f>
        <v>19</v>
      </c>
    </row>
    <row r="15" spans="2:5" s="1" customFormat="1" ht="45">
      <c r="B15" s="10" t="s">
        <v>18</v>
      </c>
      <c r="C15" s="11" t="s">
        <v>27</v>
      </c>
      <c r="D15" s="12" t="s">
        <v>19</v>
      </c>
      <c r="E15" s="13">
        <f>19</f>
        <v>19</v>
      </c>
    </row>
    <row r="16" spans="2:5" s="1" customFormat="1" ht="45">
      <c r="B16" s="10" t="s">
        <v>20</v>
      </c>
      <c r="C16" s="11" t="s">
        <v>27</v>
      </c>
      <c r="D16" s="12" t="s">
        <v>21</v>
      </c>
      <c r="E16" s="13">
        <f>19</f>
        <v>19</v>
      </c>
    </row>
    <row r="17" spans="2:5" s="1" customFormat="1" ht="45">
      <c r="B17" s="10" t="s">
        <v>28</v>
      </c>
      <c r="C17" s="11" t="s">
        <v>29</v>
      </c>
      <c r="D17" s="12" t="s">
        <v>0</v>
      </c>
      <c r="E17" s="13">
        <f>8.3</f>
        <v>8.3000000000000007</v>
      </c>
    </row>
    <row r="18" spans="2:5" s="1" customFormat="1" ht="45">
      <c r="B18" s="10" t="s">
        <v>18</v>
      </c>
      <c r="C18" s="11" t="s">
        <v>29</v>
      </c>
      <c r="D18" s="12" t="s">
        <v>19</v>
      </c>
      <c r="E18" s="13">
        <f>8.3</f>
        <v>8.3000000000000007</v>
      </c>
    </row>
    <row r="19" spans="2:5" s="1" customFormat="1" ht="45">
      <c r="B19" s="10" t="s">
        <v>20</v>
      </c>
      <c r="C19" s="11" t="s">
        <v>29</v>
      </c>
      <c r="D19" s="12" t="s">
        <v>21</v>
      </c>
      <c r="E19" s="13">
        <f>8.3</f>
        <v>8.3000000000000007</v>
      </c>
    </row>
    <row r="20" spans="2:5" s="1" customFormat="1" ht="75">
      <c r="B20" s="10" t="s">
        <v>30</v>
      </c>
      <c r="C20" s="11" t="s">
        <v>31</v>
      </c>
      <c r="D20" s="12" t="s">
        <v>0</v>
      </c>
      <c r="E20" s="13">
        <f>E21</f>
        <v>204.5</v>
      </c>
    </row>
    <row r="21" spans="2:5" s="1" customFormat="1" ht="45">
      <c r="B21" s="10" t="s">
        <v>18</v>
      </c>
      <c r="C21" s="11" t="s">
        <v>31</v>
      </c>
      <c r="D21" s="12" t="s">
        <v>19</v>
      </c>
      <c r="E21" s="13">
        <f>E22</f>
        <v>204.5</v>
      </c>
    </row>
    <row r="22" spans="2:5" s="1" customFormat="1" ht="45">
      <c r="B22" s="10" t="s">
        <v>20</v>
      </c>
      <c r="C22" s="11" t="s">
        <v>31</v>
      </c>
      <c r="D22" s="12" t="s">
        <v>21</v>
      </c>
      <c r="E22" s="13">
        <f>204.5</f>
        <v>204.5</v>
      </c>
    </row>
    <row r="23" spans="2:5" s="1" customFormat="1" ht="60">
      <c r="B23" s="10" t="s">
        <v>32</v>
      </c>
      <c r="C23" s="11" t="s">
        <v>33</v>
      </c>
      <c r="D23" s="12" t="s">
        <v>0</v>
      </c>
      <c r="E23" s="13">
        <f>631.11</f>
        <v>631.11</v>
      </c>
    </row>
    <row r="24" spans="2:5" s="1" customFormat="1" ht="45">
      <c r="B24" s="10" t="s">
        <v>18</v>
      </c>
      <c r="C24" s="11" t="s">
        <v>33</v>
      </c>
      <c r="D24" s="12" t="s">
        <v>19</v>
      </c>
      <c r="E24" s="13">
        <f>631.11</f>
        <v>631.11</v>
      </c>
    </row>
    <row r="25" spans="2:5" s="1" customFormat="1" ht="45">
      <c r="B25" s="10" t="s">
        <v>20</v>
      </c>
      <c r="C25" s="11" t="s">
        <v>33</v>
      </c>
      <c r="D25" s="12" t="s">
        <v>21</v>
      </c>
      <c r="E25" s="13">
        <f>631.11</f>
        <v>631.11</v>
      </c>
    </row>
    <row r="26" spans="2:5" s="1" customFormat="1" ht="100.5" customHeight="1">
      <c r="B26" s="10" t="s">
        <v>34</v>
      </c>
      <c r="C26" s="11" t="s">
        <v>35</v>
      </c>
      <c r="D26" s="12" t="s">
        <v>0</v>
      </c>
      <c r="E26" s="13">
        <f>627.9</f>
        <v>627.9</v>
      </c>
    </row>
    <row r="27" spans="2:5" s="1" customFormat="1" ht="45">
      <c r="B27" s="10" t="s">
        <v>18</v>
      </c>
      <c r="C27" s="11" t="s">
        <v>35</v>
      </c>
      <c r="D27" s="12" t="s">
        <v>19</v>
      </c>
      <c r="E27" s="13">
        <f>627.9</f>
        <v>627.9</v>
      </c>
    </row>
    <row r="28" spans="2:5" s="1" customFormat="1" ht="45">
      <c r="B28" s="10" t="s">
        <v>20</v>
      </c>
      <c r="C28" s="11" t="s">
        <v>35</v>
      </c>
      <c r="D28" s="12" t="s">
        <v>21</v>
      </c>
      <c r="E28" s="13">
        <f>627.9</f>
        <v>627.9</v>
      </c>
    </row>
    <row r="29" spans="2:5" s="1" customFormat="1" ht="60">
      <c r="B29" s="10" t="s">
        <v>36</v>
      </c>
      <c r="C29" s="11" t="s">
        <v>37</v>
      </c>
      <c r="D29" s="12" t="s">
        <v>0</v>
      </c>
      <c r="E29" s="13">
        <f>22</f>
        <v>22</v>
      </c>
    </row>
    <row r="30" spans="2:5" s="1" customFormat="1" ht="45">
      <c r="B30" s="10" t="s">
        <v>10</v>
      </c>
      <c r="C30" s="11" t="s">
        <v>37</v>
      </c>
      <c r="D30" s="12" t="s">
        <v>11</v>
      </c>
      <c r="E30" s="13">
        <f>22</f>
        <v>22</v>
      </c>
    </row>
    <row r="31" spans="2:5" s="1" customFormat="1" ht="15">
      <c r="B31" s="10" t="s">
        <v>12</v>
      </c>
      <c r="C31" s="11" t="s">
        <v>37</v>
      </c>
      <c r="D31" s="12" t="s">
        <v>13</v>
      </c>
      <c r="E31" s="13">
        <f>22</f>
        <v>22</v>
      </c>
    </row>
    <row r="32" spans="2:5" s="1" customFormat="1" ht="60">
      <c r="B32" s="10" t="s">
        <v>38</v>
      </c>
      <c r="C32" s="11" t="s">
        <v>39</v>
      </c>
      <c r="D32" s="12" t="s">
        <v>0</v>
      </c>
      <c r="E32" s="13">
        <f>100</f>
        <v>100</v>
      </c>
    </row>
    <row r="33" spans="2:5" s="1" customFormat="1" ht="45">
      <c r="B33" s="10" t="s">
        <v>18</v>
      </c>
      <c r="C33" s="11" t="s">
        <v>39</v>
      </c>
      <c r="D33" s="12" t="s">
        <v>19</v>
      </c>
      <c r="E33" s="13">
        <f>100</f>
        <v>100</v>
      </c>
    </row>
    <row r="34" spans="2:5" s="1" customFormat="1" ht="45">
      <c r="B34" s="10" t="s">
        <v>20</v>
      </c>
      <c r="C34" s="11" t="s">
        <v>39</v>
      </c>
      <c r="D34" s="12" t="s">
        <v>21</v>
      </c>
      <c r="E34" s="13">
        <f>100</f>
        <v>100</v>
      </c>
    </row>
    <row r="35" spans="2:5" s="1" customFormat="1" ht="105">
      <c r="B35" s="10" t="s">
        <v>40</v>
      </c>
      <c r="C35" s="11" t="s">
        <v>41</v>
      </c>
      <c r="D35" s="12" t="s">
        <v>0</v>
      </c>
      <c r="E35" s="13">
        <f>70</f>
        <v>70</v>
      </c>
    </row>
    <row r="36" spans="2:5" s="1" customFormat="1" ht="90">
      <c r="B36" s="10" t="s">
        <v>22</v>
      </c>
      <c r="C36" s="11" t="s">
        <v>41</v>
      </c>
      <c r="D36" s="12" t="s">
        <v>23</v>
      </c>
      <c r="E36" s="13">
        <f>54.68</f>
        <v>54.68</v>
      </c>
    </row>
    <row r="37" spans="2:5" s="1" customFormat="1" ht="34.5" customHeight="1">
      <c r="B37" s="10" t="s">
        <v>24</v>
      </c>
      <c r="C37" s="11" t="s">
        <v>41</v>
      </c>
      <c r="D37" s="12" t="s">
        <v>25</v>
      </c>
      <c r="E37" s="13">
        <f>54.68</f>
        <v>54.68</v>
      </c>
    </row>
    <row r="38" spans="2:5" s="1" customFormat="1" ht="45">
      <c r="B38" s="10" t="s">
        <v>18</v>
      </c>
      <c r="C38" s="11" t="s">
        <v>41</v>
      </c>
      <c r="D38" s="12" t="s">
        <v>19</v>
      </c>
      <c r="E38" s="13">
        <f>15.32</f>
        <v>15.32</v>
      </c>
    </row>
    <row r="39" spans="2:5" s="1" customFormat="1" ht="45">
      <c r="B39" s="10" t="s">
        <v>20</v>
      </c>
      <c r="C39" s="11" t="s">
        <v>41</v>
      </c>
      <c r="D39" s="12" t="s">
        <v>21</v>
      </c>
      <c r="E39" s="13">
        <f>15.32</f>
        <v>15.32</v>
      </c>
    </row>
    <row r="40" spans="2:5" s="1" customFormat="1" ht="87" customHeight="1">
      <c r="B40" s="10" t="s">
        <v>42</v>
      </c>
      <c r="C40" s="11" t="s">
        <v>43</v>
      </c>
      <c r="D40" s="12" t="s">
        <v>0</v>
      </c>
      <c r="E40" s="13">
        <f>360</f>
        <v>360</v>
      </c>
    </row>
    <row r="41" spans="2:5" s="1" customFormat="1" ht="45">
      <c r="B41" s="10" t="s">
        <v>18</v>
      </c>
      <c r="C41" s="11" t="s">
        <v>43</v>
      </c>
      <c r="D41" s="12" t="s">
        <v>19</v>
      </c>
      <c r="E41" s="13">
        <f>360</f>
        <v>360</v>
      </c>
    </row>
    <row r="42" spans="2:5" s="1" customFormat="1" ht="45">
      <c r="B42" s="10" t="s">
        <v>20</v>
      </c>
      <c r="C42" s="11" t="s">
        <v>43</v>
      </c>
      <c r="D42" s="12" t="s">
        <v>21</v>
      </c>
      <c r="E42" s="13">
        <f>360</f>
        <v>360</v>
      </c>
    </row>
    <row r="43" spans="2:5" s="1" customFormat="1" ht="15">
      <c r="B43" s="10" t="s">
        <v>44</v>
      </c>
      <c r="C43" s="11" t="s">
        <v>45</v>
      </c>
      <c r="D43" s="12" t="s">
        <v>0</v>
      </c>
      <c r="E43" s="13">
        <f>1445</f>
        <v>1445</v>
      </c>
    </row>
    <row r="44" spans="2:5" s="1" customFormat="1" ht="90">
      <c r="B44" s="10" t="s">
        <v>22</v>
      </c>
      <c r="C44" s="11" t="s">
        <v>45</v>
      </c>
      <c r="D44" s="12" t="s">
        <v>23</v>
      </c>
      <c r="E44" s="13">
        <f>1445</f>
        <v>1445</v>
      </c>
    </row>
    <row r="45" spans="2:5" s="1" customFormat="1" ht="45">
      <c r="B45" s="10" t="s">
        <v>24</v>
      </c>
      <c r="C45" s="11" t="s">
        <v>45</v>
      </c>
      <c r="D45" s="12" t="s">
        <v>25</v>
      </c>
      <c r="E45" s="13">
        <f>1445</f>
        <v>1445</v>
      </c>
    </row>
    <row r="46" spans="2:5" s="1" customFormat="1" ht="30">
      <c r="B46" s="10" t="s">
        <v>46</v>
      </c>
      <c r="C46" s="11" t="s">
        <v>47</v>
      </c>
      <c r="D46" s="12" t="s">
        <v>0</v>
      </c>
      <c r="E46" s="13">
        <f>0.8</f>
        <v>0.8</v>
      </c>
    </row>
    <row r="47" spans="2:5" s="1" customFormat="1" ht="45">
      <c r="B47" s="10" t="s">
        <v>18</v>
      </c>
      <c r="C47" s="11" t="s">
        <v>47</v>
      </c>
      <c r="D47" s="12" t="s">
        <v>19</v>
      </c>
      <c r="E47" s="13">
        <f>0.8</f>
        <v>0.8</v>
      </c>
    </row>
    <row r="48" spans="2:5" s="1" customFormat="1" ht="45">
      <c r="B48" s="10" t="s">
        <v>20</v>
      </c>
      <c r="C48" s="11" t="s">
        <v>47</v>
      </c>
      <c r="D48" s="12" t="s">
        <v>21</v>
      </c>
      <c r="E48" s="13">
        <f>0.8</f>
        <v>0.8</v>
      </c>
    </row>
    <row r="49" spans="2:5" s="1" customFormat="1" ht="75">
      <c r="B49" s="10" t="s">
        <v>48</v>
      </c>
      <c r="C49" s="11" t="s">
        <v>49</v>
      </c>
      <c r="D49" s="12" t="s">
        <v>0</v>
      </c>
      <c r="E49" s="13">
        <f>157.6</f>
        <v>157.6</v>
      </c>
    </row>
    <row r="50" spans="2:5" s="1" customFormat="1" ht="45">
      <c r="B50" s="10" t="s">
        <v>10</v>
      </c>
      <c r="C50" s="11" t="s">
        <v>49</v>
      </c>
      <c r="D50" s="12" t="s">
        <v>11</v>
      </c>
      <c r="E50" s="13">
        <f>157.6</f>
        <v>157.6</v>
      </c>
    </row>
    <row r="51" spans="2:5" s="1" customFormat="1" ht="45">
      <c r="B51" s="10" t="s">
        <v>50</v>
      </c>
      <c r="C51" s="11" t="s">
        <v>49</v>
      </c>
      <c r="D51" s="12" t="s">
        <v>51</v>
      </c>
      <c r="E51" s="13">
        <f>157.6</f>
        <v>157.6</v>
      </c>
    </row>
    <row r="52" spans="2:5" s="1" customFormat="1" ht="30">
      <c r="B52" s="10" t="s">
        <v>52</v>
      </c>
      <c r="C52" s="11" t="s">
        <v>53</v>
      </c>
      <c r="D52" s="12" t="s">
        <v>0</v>
      </c>
      <c r="E52" s="13">
        <f>50</f>
        <v>50</v>
      </c>
    </row>
    <row r="53" spans="2:5" s="1" customFormat="1" ht="45">
      <c r="B53" s="10" t="s">
        <v>18</v>
      </c>
      <c r="C53" s="11" t="s">
        <v>53</v>
      </c>
      <c r="D53" s="12" t="s">
        <v>19</v>
      </c>
      <c r="E53" s="13">
        <f>50</f>
        <v>50</v>
      </c>
    </row>
    <row r="54" spans="2:5" s="1" customFormat="1" ht="45">
      <c r="B54" s="10" t="s">
        <v>20</v>
      </c>
      <c r="C54" s="11" t="s">
        <v>53</v>
      </c>
      <c r="D54" s="12" t="s">
        <v>21</v>
      </c>
      <c r="E54" s="13">
        <f>50</f>
        <v>50</v>
      </c>
    </row>
    <row r="55" spans="2:5" s="1" customFormat="1" ht="18" customHeight="1">
      <c r="B55" s="10" t="s">
        <v>54</v>
      </c>
      <c r="C55" s="11" t="s">
        <v>55</v>
      </c>
      <c r="D55" s="12" t="s">
        <v>0</v>
      </c>
      <c r="E55" s="13">
        <f>100</f>
        <v>100</v>
      </c>
    </row>
    <row r="56" spans="2:5" s="1" customFormat="1" ht="15">
      <c r="B56" s="10" t="s">
        <v>56</v>
      </c>
      <c r="C56" s="11" t="s">
        <v>55</v>
      </c>
      <c r="D56" s="12" t="s">
        <v>57</v>
      </c>
      <c r="E56" s="13">
        <f>100</f>
        <v>100</v>
      </c>
    </row>
    <row r="57" spans="2:5" s="1" customFormat="1" ht="15">
      <c r="B57" s="10" t="s">
        <v>58</v>
      </c>
      <c r="C57" s="11" t="s">
        <v>55</v>
      </c>
      <c r="D57" s="12" t="s">
        <v>59</v>
      </c>
      <c r="E57" s="13">
        <f>100</f>
        <v>100</v>
      </c>
    </row>
    <row r="58" spans="2:5" s="1" customFormat="1" ht="45">
      <c r="B58" s="10" t="s">
        <v>60</v>
      </c>
      <c r="C58" s="11" t="s">
        <v>61</v>
      </c>
      <c r="D58" s="12" t="s">
        <v>0</v>
      </c>
      <c r="E58" s="13">
        <f>393.8</f>
        <v>393.8</v>
      </c>
    </row>
    <row r="59" spans="2:5" s="1" customFormat="1" ht="90">
      <c r="B59" s="10" t="s">
        <v>22</v>
      </c>
      <c r="C59" s="11" t="s">
        <v>61</v>
      </c>
      <c r="D59" s="12" t="s">
        <v>23</v>
      </c>
      <c r="E59" s="13">
        <f>386.8</f>
        <v>386.8</v>
      </c>
    </row>
    <row r="60" spans="2:5" s="1" customFormat="1" ht="31.5" customHeight="1">
      <c r="B60" s="10" t="s">
        <v>24</v>
      </c>
      <c r="C60" s="11" t="s">
        <v>61</v>
      </c>
      <c r="D60" s="12" t="s">
        <v>25</v>
      </c>
      <c r="E60" s="13">
        <f>386.8</f>
        <v>386.8</v>
      </c>
    </row>
    <row r="61" spans="2:5" s="1" customFormat="1" ht="45">
      <c r="B61" s="10" t="s">
        <v>18</v>
      </c>
      <c r="C61" s="11" t="s">
        <v>61</v>
      </c>
      <c r="D61" s="12" t="s">
        <v>19</v>
      </c>
      <c r="E61" s="13">
        <f>7</f>
        <v>7</v>
      </c>
    </row>
    <row r="62" spans="2:5" s="1" customFormat="1" ht="45">
      <c r="B62" s="10" t="s">
        <v>20</v>
      </c>
      <c r="C62" s="11" t="s">
        <v>61</v>
      </c>
      <c r="D62" s="12" t="s">
        <v>21</v>
      </c>
      <c r="E62" s="13">
        <f>7</f>
        <v>7</v>
      </c>
    </row>
    <row r="63" spans="2:5" s="1" customFormat="1" ht="45">
      <c r="B63" s="10" t="s">
        <v>62</v>
      </c>
      <c r="C63" s="11" t="s">
        <v>63</v>
      </c>
      <c r="D63" s="12" t="s">
        <v>0</v>
      </c>
      <c r="E63" s="13">
        <f>20469.3</f>
        <v>20469.3</v>
      </c>
    </row>
    <row r="64" spans="2:5" s="1" customFormat="1" ht="45">
      <c r="B64" s="10" t="s">
        <v>10</v>
      </c>
      <c r="C64" s="11" t="s">
        <v>63</v>
      </c>
      <c r="D64" s="12" t="s">
        <v>11</v>
      </c>
      <c r="E64" s="13">
        <f>20469.3</f>
        <v>20469.3</v>
      </c>
    </row>
    <row r="65" spans="2:5" s="1" customFormat="1" ht="15">
      <c r="B65" s="10" t="s">
        <v>12</v>
      </c>
      <c r="C65" s="11" t="s">
        <v>63</v>
      </c>
      <c r="D65" s="12" t="s">
        <v>13</v>
      </c>
      <c r="E65" s="13">
        <f>20469.3</f>
        <v>20469.3</v>
      </c>
    </row>
    <row r="66" spans="2:5" s="1" customFormat="1" ht="120">
      <c r="B66" s="10" t="s">
        <v>64</v>
      </c>
      <c r="C66" s="11" t="s">
        <v>65</v>
      </c>
      <c r="D66" s="12" t="s">
        <v>0</v>
      </c>
      <c r="E66" s="13">
        <f>6861</f>
        <v>6861</v>
      </c>
    </row>
    <row r="67" spans="2:5" s="1" customFormat="1" ht="45">
      <c r="B67" s="10" t="s">
        <v>10</v>
      </c>
      <c r="C67" s="11" t="s">
        <v>65</v>
      </c>
      <c r="D67" s="12" t="s">
        <v>11</v>
      </c>
      <c r="E67" s="13">
        <f>6861</f>
        <v>6861</v>
      </c>
    </row>
    <row r="68" spans="2:5" s="1" customFormat="1" ht="15">
      <c r="B68" s="10" t="s">
        <v>12</v>
      </c>
      <c r="C68" s="11" t="s">
        <v>65</v>
      </c>
      <c r="D68" s="12" t="s">
        <v>13</v>
      </c>
      <c r="E68" s="13">
        <f>6861</f>
        <v>6861</v>
      </c>
    </row>
    <row r="69" spans="2:5" s="1" customFormat="1" ht="90">
      <c r="B69" s="10" t="s">
        <v>66</v>
      </c>
      <c r="C69" s="11" t="s">
        <v>67</v>
      </c>
      <c r="D69" s="12" t="s">
        <v>0</v>
      </c>
      <c r="E69" s="13">
        <f>6251.71</f>
        <v>6251.71</v>
      </c>
    </row>
    <row r="70" spans="2:5" s="1" customFormat="1" ht="15">
      <c r="B70" s="10" t="s">
        <v>68</v>
      </c>
      <c r="C70" s="11" t="s">
        <v>67</v>
      </c>
      <c r="D70" s="12" t="s">
        <v>69</v>
      </c>
      <c r="E70" s="13">
        <f>6251.71</f>
        <v>6251.71</v>
      </c>
    </row>
    <row r="71" spans="2:5" s="1" customFormat="1" ht="15">
      <c r="B71" s="10" t="s">
        <v>70</v>
      </c>
      <c r="C71" s="11" t="s">
        <v>67</v>
      </c>
      <c r="D71" s="12" t="s">
        <v>71</v>
      </c>
      <c r="E71" s="13">
        <f>6251.71</f>
        <v>6251.71</v>
      </c>
    </row>
    <row r="72" spans="2:5" s="1" customFormat="1" ht="15">
      <c r="B72" s="10" t="s">
        <v>72</v>
      </c>
      <c r="C72" s="11" t="s">
        <v>73</v>
      </c>
      <c r="D72" s="12" t="s">
        <v>0</v>
      </c>
      <c r="E72" s="13">
        <f>155540.46</f>
        <v>155540.46</v>
      </c>
    </row>
    <row r="73" spans="2:5" s="1" customFormat="1" ht="45">
      <c r="B73" s="10" t="s">
        <v>18</v>
      </c>
      <c r="C73" s="11" t="s">
        <v>73</v>
      </c>
      <c r="D73" s="12" t="s">
        <v>19</v>
      </c>
      <c r="E73" s="13">
        <f>E74</f>
        <v>13874.46</v>
      </c>
    </row>
    <row r="74" spans="2:5" s="1" customFormat="1" ht="45">
      <c r="B74" s="10" t="s">
        <v>20</v>
      </c>
      <c r="C74" s="11" t="s">
        <v>73</v>
      </c>
      <c r="D74" s="12" t="s">
        <v>21</v>
      </c>
      <c r="E74" s="13">
        <v>13874.46</v>
      </c>
    </row>
    <row r="75" spans="2:5" s="1" customFormat="1" ht="30">
      <c r="B75" s="10" t="s">
        <v>74</v>
      </c>
      <c r="C75" s="11" t="s">
        <v>73</v>
      </c>
      <c r="D75" s="12" t="s">
        <v>75</v>
      </c>
      <c r="E75" s="13">
        <f>420</f>
        <v>420</v>
      </c>
    </row>
    <row r="76" spans="2:5" s="1" customFormat="1" ht="30">
      <c r="B76" s="10" t="s">
        <v>76</v>
      </c>
      <c r="C76" s="11" t="s">
        <v>73</v>
      </c>
      <c r="D76" s="12" t="s">
        <v>77</v>
      </c>
      <c r="E76" s="13">
        <f>420</f>
        <v>420</v>
      </c>
    </row>
    <row r="77" spans="2:5" s="1" customFormat="1" ht="45">
      <c r="B77" s="10" t="s">
        <v>78</v>
      </c>
      <c r="C77" s="11" t="s">
        <v>73</v>
      </c>
      <c r="D77" s="12" t="s">
        <v>79</v>
      </c>
      <c r="E77" s="13">
        <f>930</f>
        <v>930</v>
      </c>
    </row>
    <row r="78" spans="2:5" s="1" customFormat="1" ht="15">
      <c r="B78" s="10" t="s">
        <v>80</v>
      </c>
      <c r="C78" s="11" t="s">
        <v>73</v>
      </c>
      <c r="D78" s="12" t="s">
        <v>81</v>
      </c>
      <c r="E78" s="13">
        <f>930</f>
        <v>930</v>
      </c>
    </row>
    <row r="79" spans="2:5" s="1" customFormat="1" ht="45">
      <c r="B79" s="10" t="s">
        <v>10</v>
      </c>
      <c r="C79" s="11" t="s">
        <v>73</v>
      </c>
      <c r="D79" s="12" t="s">
        <v>11</v>
      </c>
      <c r="E79" s="13">
        <f>147</f>
        <v>147</v>
      </c>
    </row>
    <row r="80" spans="2:5" s="1" customFormat="1" ht="15">
      <c r="B80" s="10" t="s">
        <v>12</v>
      </c>
      <c r="C80" s="11" t="s">
        <v>73</v>
      </c>
      <c r="D80" s="12" t="s">
        <v>13</v>
      </c>
      <c r="E80" s="13">
        <f>147</f>
        <v>147</v>
      </c>
    </row>
    <row r="81" spans="2:5" s="1" customFormat="1" ht="15">
      <c r="B81" s="10" t="s">
        <v>56</v>
      </c>
      <c r="C81" s="11" t="s">
        <v>73</v>
      </c>
      <c r="D81" s="12" t="s">
        <v>57</v>
      </c>
      <c r="E81" s="13">
        <f>169</f>
        <v>169</v>
      </c>
    </row>
    <row r="82" spans="2:5" s="1" customFormat="1" ht="15">
      <c r="B82" s="10" t="s">
        <v>82</v>
      </c>
      <c r="C82" s="11" t="s">
        <v>73</v>
      </c>
      <c r="D82" s="12" t="s">
        <v>83</v>
      </c>
      <c r="E82" s="13">
        <f>169</f>
        <v>169</v>
      </c>
    </row>
    <row r="83" spans="2:5" s="1" customFormat="1" ht="90">
      <c r="B83" s="10" t="s">
        <v>91</v>
      </c>
      <c r="C83" s="11" t="s">
        <v>84</v>
      </c>
      <c r="D83" s="12" t="s">
        <v>0</v>
      </c>
      <c r="E83" s="13">
        <f>9822</f>
        <v>9822</v>
      </c>
    </row>
    <row r="84" spans="2:5" s="1" customFormat="1" ht="90">
      <c r="B84" s="10" t="s">
        <v>22</v>
      </c>
      <c r="C84" s="11" t="s">
        <v>84</v>
      </c>
      <c r="D84" s="12" t="s">
        <v>23</v>
      </c>
      <c r="E84" s="13">
        <f>9822</f>
        <v>9822</v>
      </c>
    </row>
    <row r="85" spans="2:5" s="1" customFormat="1" ht="45">
      <c r="B85" s="10" t="s">
        <v>24</v>
      </c>
      <c r="C85" s="11" t="s">
        <v>84</v>
      </c>
      <c r="D85" s="12" t="s">
        <v>25</v>
      </c>
      <c r="E85" s="13">
        <f>9822</f>
        <v>9822</v>
      </c>
    </row>
    <row r="86" spans="2:5" s="1" customFormat="1" ht="75">
      <c r="B86" s="10" t="s">
        <v>92</v>
      </c>
      <c r="C86" s="11" t="s">
        <v>85</v>
      </c>
      <c r="D86" s="12" t="s">
        <v>0</v>
      </c>
      <c r="E86" s="13">
        <f>4861.96</f>
        <v>4861.96</v>
      </c>
    </row>
    <row r="87" spans="2:5" s="1" customFormat="1" ht="90">
      <c r="B87" s="10" t="s">
        <v>22</v>
      </c>
      <c r="C87" s="11" t="s">
        <v>85</v>
      </c>
      <c r="D87" s="12" t="s">
        <v>23</v>
      </c>
      <c r="E87" s="13">
        <f>4861.96</f>
        <v>4861.96</v>
      </c>
    </row>
    <row r="88" spans="2:5" s="1" customFormat="1" ht="45">
      <c r="B88" s="10" t="s">
        <v>24</v>
      </c>
      <c r="C88" s="11" t="s">
        <v>85</v>
      </c>
      <c r="D88" s="12" t="s">
        <v>25</v>
      </c>
      <c r="E88" s="13">
        <f>4861.96</f>
        <v>4861.96</v>
      </c>
    </row>
    <row r="89" spans="2:5" s="1" customFormat="1" ht="90">
      <c r="B89" s="10" t="s">
        <v>93</v>
      </c>
      <c r="C89" s="11" t="s">
        <v>86</v>
      </c>
      <c r="D89" s="12" t="s">
        <v>0</v>
      </c>
      <c r="E89" s="13">
        <v>2539.85</v>
      </c>
    </row>
    <row r="90" spans="2:5" s="1" customFormat="1" ht="90">
      <c r="B90" s="10" t="s">
        <v>22</v>
      </c>
      <c r="C90" s="11" t="s">
        <v>86</v>
      </c>
      <c r="D90" s="12" t="s">
        <v>23</v>
      </c>
      <c r="E90" s="13">
        <f>555.1</f>
        <v>555.1</v>
      </c>
    </row>
    <row r="91" spans="2:5" s="1" customFormat="1" ht="45">
      <c r="B91" s="10" t="s">
        <v>24</v>
      </c>
      <c r="C91" s="11" t="s">
        <v>86</v>
      </c>
      <c r="D91" s="12" t="s">
        <v>25</v>
      </c>
      <c r="E91" s="13">
        <f>555.1</f>
        <v>555.1</v>
      </c>
    </row>
    <row r="92" spans="2:5" s="1" customFormat="1" ht="45">
      <c r="B92" s="10" t="s">
        <v>18</v>
      </c>
      <c r="C92" s="11" t="s">
        <v>86</v>
      </c>
      <c r="D92" s="12" t="s">
        <v>19</v>
      </c>
      <c r="E92" s="13">
        <f>1995.92</f>
        <v>1995.92</v>
      </c>
    </row>
    <row r="93" spans="2:5" s="1" customFormat="1" ht="45">
      <c r="B93" s="10" t="s">
        <v>20</v>
      </c>
      <c r="C93" s="11" t="s">
        <v>86</v>
      </c>
      <c r="D93" s="12" t="s">
        <v>21</v>
      </c>
      <c r="E93" s="13">
        <v>1984.75</v>
      </c>
    </row>
    <row r="94" spans="2:5" s="1" customFormat="1" ht="90">
      <c r="B94" s="10" t="s">
        <v>87</v>
      </c>
      <c r="C94" s="11" t="s">
        <v>88</v>
      </c>
      <c r="D94" s="12" t="s">
        <v>0</v>
      </c>
      <c r="E94" s="13">
        <f>1686.93</f>
        <v>1686.93</v>
      </c>
    </row>
    <row r="95" spans="2:5" s="1" customFormat="1" ht="45">
      <c r="B95" s="10" t="s">
        <v>18</v>
      </c>
      <c r="C95" s="11" t="s">
        <v>88</v>
      </c>
      <c r="D95" s="12" t="s">
        <v>19</v>
      </c>
      <c r="E95" s="13">
        <f>1686.93</f>
        <v>1686.93</v>
      </c>
    </row>
    <row r="96" spans="2:5" s="1" customFormat="1" ht="45.75" thickBot="1">
      <c r="B96" s="10" t="s">
        <v>20</v>
      </c>
      <c r="C96" s="11" t="s">
        <v>88</v>
      </c>
      <c r="D96" s="12" t="s">
        <v>21</v>
      </c>
      <c r="E96" s="13">
        <f>1686.93</f>
        <v>1686.93</v>
      </c>
    </row>
    <row r="97" spans="2:5" s="1" customFormat="1" ht="15" customHeight="1" thickBot="1">
      <c r="B97" s="16" t="s">
        <v>89</v>
      </c>
      <c r="C97" s="16"/>
      <c r="D97" s="16"/>
      <c r="E97" s="14">
        <f>72726.22</f>
        <v>72726.22</v>
      </c>
    </row>
  </sheetData>
  <mergeCells count="3">
    <mergeCell ref="B2:E2"/>
    <mergeCell ref="B97:D97"/>
    <mergeCell ref="D1:E1"/>
  </mergeCells>
  <pageMargins left="0.39370078740157483" right="0" top="0.39370078740157483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2018-01-18T12:35:08Z</cp:lastPrinted>
  <dcterms:created xsi:type="dcterms:W3CDTF">2018-01-15T08:52:28Z</dcterms:created>
  <dcterms:modified xsi:type="dcterms:W3CDTF">2018-01-18T12:40:48Z</dcterms:modified>
</cp:coreProperties>
</file>