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5" sheetId="2" r:id="rId1"/>
  </sheets>
  <calcPr calcId="145621"/>
</workbook>
</file>

<file path=xl/calcChain.xml><?xml version="1.0" encoding="utf-8"?>
<calcChain xmlns="http://schemas.openxmlformats.org/spreadsheetml/2006/main">
  <c r="D46" i="2" l="1"/>
  <c r="D30" i="2"/>
  <c r="D44" i="2"/>
  <c r="D51" i="2"/>
  <c r="D60" i="2"/>
  <c r="D50" i="2" l="1"/>
  <c r="D11" i="2"/>
  <c r="D56" i="2"/>
  <c r="D31" i="2"/>
  <c r="D64" i="2" l="1"/>
  <c r="D55" i="2" l="1"/>
  <c r="D29" i="2"/>
  <c r="D27" i="2"/>
  <c r="D23" i="2" s="1"/>
  <c r="D21" i="2"/>
  <c r="D54" i="2"/>
  <c r="D59" i="2"/>
  <c r="D61" i="2"/>
  <c r="D19" i="2" l="1"/>
  <c r="D16" i="2" s="1"/>
  <c r="D63" i="2" l="1"/>
  <c r="D52" i="2"/>
  <c r="D10" i="2"/>
  <c r="D37" i="2" l="1"/>
  <c r="D53" i="2" l="1"/>
  <c r="D33" i="2" l="1"/>
  <c r="D32" i="2" s="1"/>
  <c r="D49" i="2"/>
  <c r="D39" i="2" s="1"/>
  <c r="D8" i="2" l="1"/>
</calcChain>
</file>

<file path=xl/sharedStrings.xml><?xml version="1.0" encoding="utf-8"?>
<sst xmlns="http://schemas.openxmlformats.org/spreadsheetml/2006/main" count="62" uniqueCount="60">
  <si>
    <t>Наименование</t>
  </si>
  <si>
    <t>Целевая статья</t>
  </si>
  <si>
    <t>Вид расходов</t>
  </si>
  <si>
    <t>ВСЕГО:</t>
  </si>
  <si>
    <t>Программные мероприятия</t>
  </si>
  <si>
    <t>Муниципальные программы сельского поселения Луговской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</si>
  <si>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Луговской на 2014 – 2016 годы»</t>
  </si>
  <si>
    <t>Муниципальные программы Ханты-Мансийского района</t>
  </si>
  <si>
    <t>Государственные программы ХМАО - Югры</t>
  </si>
  <si>
    <t>Непрограммные мероприятия</t>
  </si>
  <si>
    <t>Глава (высшее должностное лицо) муниципального образования</t>
  </si>
  <si>
    <t>Мероприятия в области  жилищного хозяйства</t>
  </si>
  <si>
    <t>Уличное освещение</t>
  </si>
  <si>
    <t>Содержание мест захоронения</t>
  </si>
  <si>
    <t>Прочие мероприятия по благоустройству городских округов и поселений</t>
  </si>
  <si>
    <t>Культура и кинофикация</t>
  </si>
  <si>
    <t>Доплаты к пенсиям муниципальных служащих</t>
  </si>
  <si>
    <t>Физкультура и спорт</t>
  </si>
  <si>
    <t>Сумма</t>
  </si>
  <si>
    <t>тыс. рублей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</si>
  <si>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Луговской на 2015 год</t>
  </si>
  <si>
    <t>0708101</t>
  </si>
  <si>
    <t>80П9101</t>
  </si>
  <si>
    <t>Резервный фонд сельского поселения Луговской</t>
  </si>
  <si>
    <t>Прочие мероприятия органов местного самоуправления</t>
  </si>
  <si>
    <t>Прочие мероприятия органов местного самоуправления (уплата земельного налога)</t>
  </si>
  <si>
    <t>Прочие мероприятия органов местного самоуправления (уплата прочих налого)</t>
  </si>
  <si>
    <t>Другие вопросы в области национальной экономики</t>
  </si>
  <si>
    <t xml:space="preserve">Субсидия на создание условий для деятельности добровольных формирований населения по охране общественного порядка в рамках Подпрограмма "Профилактика правонарушений" МП " комплексные мероприятия по профилактике правонарушений,терроризма и экстремизма, а также минимизации и или ликвидации последствий проявления терроризма и эктремизма  в Ханты -Мансийском районе на 2014 - 2017 годы. </t>
  </si>
  <si>
    <t>Ведомственные программы сельского поселения</t>
  </si>
  <si>
    <t>Дорожные фонды  (дорожное хозяйство)</t>
  </si>
  <si>
    <t xml:space="preserve">МП "Профилактика терроризма и экстремизма, а также минимизации и \или\ ликвидации последствий проявления терроризма и эктремизма на территории сельского поселения Луговской на 2014-2016годы"" </t>
  </si>
  <si>
    <t xml:space="preserve">МП " Комплексные мероприятия по профилактика правонарушений в сельском поселение Луговской на 2015-2017гг." </t>
  </si>
  <si>
    <t>МП "Развитие муниципальной службы и кадрового резерва в сельском поселении Луговской 2014-2016годы"</t>
  </si>
  <si>
    <t xml:space="preserve"> мероприятия на  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 в рамках Муниципальной программы «Комплексные мероприятия по профилактике правонарушений, терроризма и экстремизма, а также минимизации и ликвидации последствий проявлений терроризма и экстремизма в Ханты-Мансийском районе на 2014-2017годы»</t>
  </si>
  <si>
    <t>мероприятия на  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 в рамках Муниципальной программы «Комплексные мероприятия по профилактике правонарушений, терроризма и экстремизма, а также минимизации и ликвидации последствий проявлений терроризма и экстремизма в Ханты-Мансийском районе на 2014-2017годы»за счет средств бюджета сельского поселения;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</si>
  <si>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</t>
  </si>
  <si>
    <t>Субвенция на осуществление  переданных  полномочий 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средств федерального бюджета</t>
  </si>
  <si>
    <t>Передача средств в рамках соглашений по передаче полномочий с уровня муниципального района на содержание вертолетных площадок</t>
  </si>
  <si>
    <t>Ведомственная целевая программа «Повышение эффективности бюджетных расходов  сельского поселения Луговской на 2013-2018 годы»</t>
  </si>
  <si>
    <t>Ведомственная целевая программа «Управление муниципальными финансами в сельском поселении Луговской на 2014-2020годы»</t>
  </si>
  <si>
    <t>МП "Улучшениежилищных условий жителей сельского поселения Луговской на 2014-2016 годы"</t>
  </si>
  <si>
    <t>Мероприятия в области  коммунального хозяйства</t>
  </si>
  <si>
    <t xml:space="preserve">Реализация дополнительных мероприятий направленных на снежение напряженности на рынке труда </t>
  </si>
  <si>
    <t>000</t>
  </si>
  <si>
    <t xml:space="preserve">Субсидия на капитальный ремонт многоквартирных домов сельского поселения </t>
  </si>
  <si>
    <t>Расходы на финансирование наказов избирателей депутатам Думы Ханты-Мансийского автономного округа-Югры</t>
  </si>
  <si>
    <t>Реализация государственной программы "Содействие занятости населения в ХМАО – Югре на 2014–2020 годы" за счет средств бюджета автономного округа</t>
  </si>
  <si>
    <t>0705604</t>
  </si>
  <si>
    <t>0705683</t>
  </si>
  <si>
    <t>МП Защита населения  и территорий от чрезвычайных ситуаций,обеспечение пожарной безопасности в Ханты-Мансийском районе на 2014-2017 годы"</t>
  </si>
  <si>
    <t xml:space="preserve">Передача полномочий  по обеспечению деятельности финансовых, налоговых и таможенных органов и органов финансового (финансово-бюджетного) надзора 
</t>
  </si>
  <si>
    <t>к решению Совета депутатов</t>
  </si>
  <si>
    <t>сельского поселения Луговской</t>
  </si>
  <si>
    <t>Реализация мероприятий в рамках подпрограммы"Дети Ханты-Мансийского района" МП "Молодое поколение Ханты-Мансийского района на 2014-2017 годы"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</si>
  <si>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</si>
  <si>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Муниципальная программа «Содействие занятости населения Ханты-Мансийского района на 2014 – 2017 годы»</t>
  </si>
  <si>
    <t>Приложение 5</t>
  </si>
  <si>
    <t>Прочие мероприятия органов местного самоуправления(паспортизация внутрипоселковых дорог)</t>
  </si>
  <si>
    <r>
      <t xml:space="preserve">от </t>
    </r>
    <r>
      <rPr>
        <b/>
        <sz val="12"/>
        <color rgb="FF000000"/>
        <rFont val="Times New Roman"/>
        <family val="1"/>
        <charset val="204"/>
      </rPr>
      <t xml:space="preserve">27.07.2015 </t>
    </r>
    <r>
      <rPr>
        <sz val="12"/>
        <color rgb="FF000000"/>
        <rFont val="Times New Roman"/>
        <family val="1"/>
        <charset val="204"/>
      </rPr>
      <t xml:space="preserve">года № </t>
    </r>
    <r>
      <rPr>
        <b/>
        <sz val="12"/>
        <color rgb="FF000000"/>
        <rFont val="Times New Roman"/>
        <family val="1"/>
        <charset val="204"/>
      </rPr>
      <t>273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</si>
</sst>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43" fontId="2" fillId="0" borderId="5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1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3" fontId="2" fillId="0" borderId="2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3" fontId="0" fillId="0" borderId="0" xfId="0" applyNumberFormat="1"/>
    <xf numFmtId="43" fontId="1" fillId="0" borderId="3" xfId="0" applyNumberFormat="1" applyFont="1" applyFill="1" applyBorder="1" applyAlignment="1">
      <alignment horizontal="center" vertical="center"/>
    </xf>
    <xf numFmtId="43" fontId="1" fillId="0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5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topLeftCell="A51" zoomScaleNormal="100" workbookViewId="0">
      <selection sqref="A1:D64"/>
    </sheetView>
  </sheetViews>
  <sheetFormatPr defaultRowHeight="15" x14ac:dyDescent="0.25"/>
  <cols>
    <col min="1" max="1" width="44.7109375" customWidth="1"/>
    <col min="2" max="2" width="10.85546875" customWidth="1"/>
    <col min="3" max="3" width="13.5703125" customWidth="1"/>
    <col min="4" max="4" width="15.42578125" customWidth="1"/>
    <col min="5" max="5" width="10.28515625" bestFit="1" customWidth="1"/>
  </cols>
  <sheetData>
    <row r="1" spans="1:5" ht="15.75" x14ac:dyDescent="0.25">
      <c r="B1" s="41" t="s">
        <v>57</v>
      </c>
      <c r="C1" s="41"/>
      <c r="D1" s="41"/>
    </row>
    <row r="2" spans="1:5" ht="15.75" x14ac:dyDescent="0.25">
      <c r="B2" s="41" t="s">
        <v>52</v>
      </c>
      <c r="C2" s="41"/>
      <c r="D2" s="41"/>
    </row>
    <row r="3" spans="1:5" ht="15.75" x14ac:dyDescent="0.25">
      <c r="B3" s="41" t="s">
        <v>53</v>
      </c>
      <c r="C3" s="41"/>
      <c r="D3" s="41"/>
    </row>
    <row r="4" spans="1:5" ht="18" customHeight="1" x14ac:dyDescent="0.25">
      <c r="A4" s="1"/>
      <c r="B4" s="1"/>
      <c r="C4" s="45" t="s">
        <v>59</v>
      </c>
      <c r="D4" s="45"/>
      <c r="E4" s="1"/>
    </row>
    <row r="5" spans="1:5" ht="72" customHeight="1" x14ac:dyDescent="0.25">
      <c r="A5" s="53" t="s">
        <v>20</v>
      </c>
      <c r="B5" s="53"/>
      <c r="C5" s="53"/>
      <c r="D5" s="53"/>
      <c r="E5" s="2"/>
    </row>
    <row r="6" spans="1:5" ht="22.5" customHeight="1" thickBot="1" x14ac:dyDescent="0.3">
      <c r="A6" s="5"/>
      <c r="B6" s="5"/>
      <c r="C6" s="48" t="s">
        <v>19</v>
      </c>
      <c r="D6" s="48"/>
    </row>
    <row r="7" spans="1:5" ht="44.25" customHeight="1" thickBot="1" x14ac:dyDescent="0.3">
      <c r="A7" s="29" t="s">
        <v>0</v>
      </c>
      <c r="B7" s="7" t="s">
        <v>1</v>
      </c>
      <c r="C7" s="7" t="s">
        <v>2</v>
      </c>
      <c r="D7" s="29" t="s">
        <v>18</v>
      </c>
    </row>
    <row r="8" spans="1:5" ht="21" customHeight="1" thickBot="1" x14ac:dyDescent="0.3">
      <c r="A8" s="16" t="s">
        <v>3</v>
      </c>
      <c r="B8" s="4"/>
      <c r="C8" s="4"/>
      <c r="D8" s="30">
        <f>D10+D16+D23+D32+D39</f>
        <v>71659.33</v>
      </c>
    </row>
    <row r="9" spans="1:5" ht="21" customHeight="1" thickBot="1" x14ac:dyDescent="0.3">
      <c r="A9" s="17" t="s">
        <v>4</v>
      </c>
      <c r="B9" s="3"/>
      <c r="C9" s="3"/>
      <c r="D9" s="31"/>
    </row>
    <row r="10" spans="1:5" ht="35.25" customHeight="1" thickBot="1" x14ac:dyDescent="0.3">
      <c r="A10" s="18" t="s">
        <v>5</v>
      </c>
      <c r="B10" s="8"/>
      <c r="C10" s="8"/>
      <c r="D10" s="32">
        <f>D11+D12+D13+D14+D15</f>
        <v>1499.84</v>
      </c>
    </row>
    <row r="11" spans="1:5" ht="68.25" customHeight="1" thickBot="1" x14ac:dyDescent="0.3">
      <c r="A11" s="27" t="s">
        <v>6</v>
      </c>
      <c r="B11" s="6">
        <v>1409101</v>
      </c>
      <c r="C11" s="6">
        <v>244</v>
      </c>
      <c r="D11" s="33">
        <f>1160+123.84+600-600</f>
        <v>1283.8399999999999</v>
      </c>
    </row>
    <row r="12" spans="1:5" ht="84" customHeight="1" thickBot="1" x14ac:dyDescent="0.3">
      <c r="A12" s="11" t="s">
        <v>31</v>
      </c>
      <c r="B12" s="6">
        <v>4909101</v>
      </c>
      <c r="C12" s="6">
        <v>244</v>
      </c>
      <c r="D12" s="33">
        <v>10</v>
      </c>
    </row>
    <row r="13" spans="1:5" ht="52.5" customHeight="1" thickBot="1" x14ac:dyDescent="0.3">
      <c r="A13" s="12" t="s">
        <v>32</v>
      </c>
      <c r="B13" s="6">
        <v>4809101</v>
      </c>
      <c r="C13" s="6">
        <v>244</v>
      </c>
      <c r="D13" s="33">
        <v>6</v>
      </c>
    </row>
    <row r="14" spans="1:5" ht="53.25" customHeight="1" thickBot="1" x14ac:dyDescent="0.3">
      <c r="A14" s="12" t="s">
        <v>33</v>
      </c>
      <c r="B14" s="6">
        <v>3309101</v>
      </c>
      <c r="C14" s="6">
        <v>244</v>
      </c>
      <c r="D14" s="33">
        <v>100</v>
      </c>
    </row>
    <row r="15" spans="1:5" ht="53.25" customHeight="1" thickBot="1" x14ac:dyDescent="0.3">
      <c r="A15" s="12" t="s">
        <v>41</v>
      </c>
      <c r="B15" s="6">
        <v>1109111</v>
      </c>
      <c r="C15" s="6">
        <v>244</v>
      </c>
      <c r="D15" s="33">
        <v>100</v>
      </c>
    </row>
    <row r="16" spans="1:5" ht="38.25" customHeight="1" thickBot="1" x14ac:dyDescent="0.3">
      <c r="A16" s="18" t="s">
        <v>7</v>
      </c>
      <c r="B16" s="8"/>
      <c r="C16" s="8"/>
      <c r="D16" s="32">
        <f>D17+D18+D19+D20+D21+D22</f>
        <v>1842.9</v>
      </c>
    </row>
    <row r="17" spans="1:5" ht="155.25" customHeight="1" thickBot="1" x14ac:dyDescent="0.3">
      <c r="A17" s="19" t="s">
        <v>28</v>
      </c>
      <c r="B17" s="6">
        <v>1315443</v>
      </c>
      <c r="C17" s="6">
        <v>244</v>
      </c>
      <c r="D17" s="33">
        <v>19</v>
      </c>
    </row>
    <row r="18" spans="1:5" ht="66" customHeight="1" thickBot="1" x14ac:dyDescent="0.3">
      <c r="A18" s="19" t="s">
        <v>50</v>
      </c>
      <c r="B18" s="6">
        <v>1418101</v>
      </c>
      <c r="C18" s="6">
        <v>244</v>
      </c>
      <c r="D18" s="33">
        <v>1500</v>
      </c>
    </row>
    <row r="19" spans="1:5" ht="45.75" customHeight="1" thickBot="1" x14ac:dyDescent="0.3">
      <c r="A19" s="20" t="s">
        <v>56</v>
      </c>
      <c r="B19" s="9" t="s">
        <v>21</v>
      </c>
      <c r="C19" s="6">
        <v>121</v>
      </c>
      <c r="D19" s="33">
        <f>140.2-18.3</f>
        <v>121.89999999999999</v>
      </c>
    </row>
    <row r="20" spans="1:5" ht="175.5" customHeight="1" thickBot="1" x14ac:dyDescent="0.3">
      <c r="A20" s="20" t="s">
        <v>34</v>
      </c>
      <c r="B20" s="6">
        <v>1317101</v>
      </c>
      <c r="C20" s="6">
        <v>244</v>
      </c>
      <c r="D20" s="33">
        <v>0.2</v>
      </c>
    </row>
    <row r="21" spans="1:5" ht="174" customHeight="1" thickBot="1" x14ac:dyDescent="0.3">
      <c r="A21" s="20" t="s">
        <v>35</v>
      </c>
      <c r="B21" s="6">
        <v>1319102</v>
      </c>
      <c r="C21" s="6">
        <v>244</v>
      </c>
      <c r="D21" s="33">
        <f>5.8+2.5</f>
        <v>8.3000000000000007</v>
      </c>
    </row>
    <row r="22" spans="1:5" ht="64.5" customHeight="1" thickBot="1" x14ac:dyDescent="0.3">
      <c r="A22" s="18" t="s">
        <v>54</v>
      </c>
      <c r="B22" s="8">
        <v>3218101</v>
      </c>
      <c r="C22" s="8">
        <v>612</v>
      </c>
      <c r="D22" s="32">
        <v>193.5</v>
      </c>
    </row>
    <row r="23" spans="1:5" ht="42" customHeight="1" thickBot="1" x14ac:dyDescent="0.3">
      <c r="A23" s="18" t="s">
        <v>8</v>
      </c>
      <c r="B23" s="8"/>
      <c r="C23" s="8"/>
      <c r="D23" s="32">
        <f>D24+D25+D26+D27+D28+D29+D30+D31</f>
        <v>1234.9699999999998</v>
      </c>
    </row>
    <row r="24" spans="1:5" ht="56.25" customHeight="1" thickBot="1" x14ac:dyDescent="0.3">
      <c r="A24" s="49" t="s">
        <v>36</v>
      </c>
      <c r="B24" s="6">
        <v>7035118</v>
      </c>
      <c r="C24" s="6">
        <v>121</v>
      </c>
      <c r="D24" s="33">
        <v>319.10000000000002</v>
      </c>
      <c r="E24" s="36"/>
    </row>
    <row r="25" spans="1:5" ht="24.75" customHeight="1" thickBot="1" x14ac:dyDescent="0.3">
      <c r="A25" s="46"/>
      <c r="B25" s="6">
        <v>7035118</v>
      </c>
      <c r="C25" s="6">
        <v>122</v>
      </c>
      <c r="D25" s="33">
        <v>55.5</v>
      </c>
    </row>
    <row r="26" spans="1:5" ht="36" customHeight="1" thickBot="1" x14ac:dyDescent="0.3">
      <c r="A26" s="46"/>
      <c r="B26" s="6">
        <v>7035118</v>
      </c>
      <c r="C26" s="6">
        <v>242</v>
      </c>
      <c r="D26" s="33">
        <v>7.2</v>
      </c>
    </row>
    <row r="27" spans="1:5" ht="32.25" customHeight="1" thickBot="1" x14ac:dyDescent="0.3">
      <c r="A27" s="50"/>
      <c r="B27" s="6">
        <v>7035118</v>
      </c>
      <c r="C27" s="6">
        <v>244</v>
      </c>
      <c r="D27" s="33">
        <f>220.6-60.3</f>
        <v>160.30000000000001</v>
      </c>
    </row>
    <row r="28" spans="1:5" ht="77.25" customHeight="1" thickBot="1" x14ac:dyDescent="0.3">
      <c r="A28" s="51" t="s">
        <v>37</v>
      </c>
      <c r="B28" s="6">
        <v>1315930</v>
      </c>
      <c r="C28" s="6">
        <v>121</v>
      </c>
      <c r="D28" s="33">
        <v>31.3</v>
      </c>
    </row>
    <row r="29" spans="1:5" ht="79.5" customHeight="1" thickBot="1" x14ac:dyDescent="0.3">
      <c r="A29" s="52"/>
      <c r="B29" s="6">
        <v>1315930</v>
      </c>
      <c r="C29" s="6">
        <v>244</v>
      </c>
      <c r="D29" s="33">
        <f>25.7-8.5</f>
        <v>17.2</v>
      </c>
    </row>
    <row r="30" spans="1:5" ht="65.25" customHeight="1" thickBot="1" x14ac:dyDescent="0.3">
      <c r="A30" s="35" t="s">
        <v>47</v>
      </c>
      <c r="B30" s="9" t="s">
        <v>48</v>
      </c>
      <c r="C30" s="6">
        <v>121</v>
      </c>
      <c r="D30" s="33">
        <f>327.9+86.43+153.94</f>
        <v>568.27</v>
      </c>
    </row>
    <row r="31" spans="1:5" ht="66" customHeight="1" thickBot="1" x14ac:dyDescent="0.3">
      <c r="A31" s="28" t="s">
        <v>47</v>
      </c>
      <c r="B31" s="9" t="s">
        <v>49</v>
      </c>
      <c r="C31" s="6">
        <v>121</v>
      </c>
      <c r="D31" s="33">
        <f>15.9+15.9+15.9+15.9+12.5</f>
        <v>76.099999999999994</v>
      </c>
    </row>
    <row r="32" spans="1:5" ht="31.5" customHeight="1" thickBot="1" x14ac:dyDescent="0.3">
      <c r="A32" s="15" t="s">
        <v>29</v>
      </c>
      <c r="B32" s="6"/>
      <c r="C32" s="6"/>
      <c r="D32" s="32">
        <f>D33+D38</f>
        <v>22061.399999999998</v>
      </c>
    </row>
    <row r="33" spans="1:4" ht="16.5" thickBot="1" x14ac:dyDescent="0.3">
      <c r="A33" s="42" t="s">
        <v>40</v>
      </c>
      <c r="B33" s="8">
        <v>8040000</v>
      </c>
      <c r="C33" s="22" t="s">
        <v>44</v>
      </c>
      <c r="D33" s="32">
        <f>D34+D35+D36+D37</f>
        <v>20911.399999999998</v>
      </c>
    </row>
    <row r="34" spans="1:4" ht="16.5" customHeight="1" thickBot="1" x14ac:dyDescent="0.3">
      <c r="A34" s="43"/>
      <c r="B34" s="4">
        <v>8040204</v>
      </c>
      <c r="C34" s="4">
        <v>121</v>
      </c>
      <c r="D34" s="14">
        <v>12269</v>
      </c>
    </row>
    <row r="35" spans="1:4" ht="16.5" thickBot="1" x14ac:dyDescent="0.3">
      <c r="A35" s="43"/>
      <c r="B35" s="8">
        <v>8040205</v>
      </c>
      <c r="C35" s="8">
        <v>121</v>
      </c>
      <c r="D35" s="32">
        <v>4918.3</v>
      </c>
    </row>
    <row r="36" spans="1:4" ht="16.5" thickBot="1" x14ac:dyDescent="0.3">
      <c r="A36" s="43"/>
      <c r="B36" s="8">
        <v>8049101</v>
      </c>
      <c r="C36" s="8">
        <v>122</v>
      </c>
      <c r="D36" s="32">
        <v>618.5</v>
      </c>
    </row>
    <row r="37" spans="1:4" ht="15" customHeight="1" thickBot="1" x14ac:dyDescent="0.3">
      <c r="A37" s="44"/>
      <c r="B37" s="8">
        <v>8049101</v>
      </c>
      <c r="C37" s="13">
        <v>244</v>
      </c>
      <c r="D37" s="14">
        <f>3074.2-80+111.4</f>
        <v>3105.6</v>
      </c>
    </row>
    <row r="38" spans="1:4" ht="58.5" customHeight="1" thickBot="1" x14ac:dyDescent="0.3">
      <c r="A38" s="15" t="s">
        <v>39</v>
      </c>
      <c r="B38" s="8" t="s">
        <v>22</v>
      </c>
      <c r="C38" s="8">
        <v>242</v>
      </c>
      <c r="D38" s="32">
        <v>1150</v>
      </c>
    </row>
    <row r="39" spans="1:4" ht="20.25" customHeight="1" thickBot="1" x14ac:dyDescent="0.3">
      <c r="A39" s="18" t="s">
        <v>9</v>
      </c>
      <c r="B39" s="6"/>
      <c r="C39" s="8"/>
      <c r="D39" s="32">
        <f>D40+D41+D42+D44+D45+D46+D48+D49+D50+D51+D52+D53+D54+D55+D56+D57+D58+D59+D60+D61+D62+D63+D64+D43+D47</f>
        <v>45020.22</v>
      </c>
    </row>
    <row r="40" spans="1:4" ht="30.75" thickBot="1" x14ac:dyDescent="0.3">
      <c r="A40" s="27" t="s">
        <v>10</v>
      </c>
      <c r="B40" s="6">
        <v>7010201</v>
      </c>
      <c r="C40" s="6">
        <v>121</v>
      </c>
      <c r="D40" s="33">
        <v>2120</v>
      </c>
    </row>
    <row r="41" spans="1:4" ht="75.75" thickBot="1" x14ac:dyDescent="0.3">
      <c r="A41" s="39" t="s">
        <v>51</v>
      </c>
      <c r="B41" s="6">
        <v>7010206</v>
      </c>
      <c r="C41" s="6">
        <v>540</v>
      </c>
      <c r="D41" s="33">
        <v>41.39</v>
      </c>
    </row>
    <row r="42" spans="1:4" ht="60.75" thickBot="1" x14ac:dyDescent="0.3">
      <c r="A42" s="19" t="s">
        <v>55</v>
      </c>
      <c r="B42" s="6">
        <v>7028101</v>
      </c>
      <c r="C42" s="6">
        <v>244</v>
      </c>
      <c r="D42" s="33">
        <v>1700</v>
      </c>
    </row>
    <row r="43" spans="1:4" ht="60.75" thickBot="1" x14ac:dyDescent="0.3">
      <c r="A43" s="19" t="s">
        <v>55</v>
      </c>
      <c r="B43" s="6">
        <v>7035607</v>
      </c>
      <c r="C43" s="6">
        <v>244</v>
      </c>
      <c r="D43" s="33">
        <v>2500</v>
      </c>
    </row>
    <row r="44" spans="1:4" ht="54.75" customHeight="1" thickBot="1" x14ac:dyDescent="0.3">
      <c r="A44" s="20" t="s">
        <v>43</v>
      </c>
      <c r="B44" s="6">
        <v>7029101</v>
      </c>
      <c r="C44" s="6">
        <v>121</v>
      </c>
      <c r="D44" s="33">
        <f>58+80+102+50</f>
        <v>290</v>
      </c>
    </row>
    <row r="45" spans="1:4" ht="30" customHeight="1" thickBot="1" x14ac:dyDescent="0.3">
      <c r="A45" s="10" t="s">
        <v>23</v>
      </c>
      <c r="B45" s="6">
        <v>7029101</v>
      </c>
      <c r="C45" s="6">
        <v>870</v>
      </c>
      <c r="D45" s="33">
        <v>100</v>
      </c>
    </row>
    <row r="46" spans="1:4" ht="36" customHeight="1" thickBot="1" x14ac:dyDescent="0.3">
      <c r="A46" s="27" t="s">
        <v>24</v>
      </c>
      <c r="B46" s="6">
        <v>7029101</v>
      </c>
      <c r="C46" s="6">
        <v>244</v>
      </c>
      <c r="D46" s="33">
        <f>40+300-150-80+164.9</f>
        <v>274.89999999999998</v>
      </c>
    </row>
    <row r="47" spans="1:4" ht="48" customHeight="1" thickBot="1" x14ac:dyDescent="0.3">
      <c r="A47" s="40" t="s">
        <v>58</v>
      </c>
      <c r="B47" s="6">
        <v>7028101</v>
      </c>
      <c r="C47" s="6">
        <v>244</v>
      </c>
      <c r="D47" s="33">
        <v>649.29999999999995</v>
      </c>
    </row>
    <row r="48" spans="1:4" ht="36.75" customHeight="1" thickBot="1" x14ac:dyDescent="0.3">
      <c r="A48" s="10" t="s">
        <v>25</v>
      </c>
      <c r="B48" s="6">
        <v>7029101</v>
      </c>
      <c r="C48" s="6">
        <v>851</v>
      </c>
      <c r="D48" s="33">
        <v>5</v>
      </c>
    </row>
    <row r="49" spans="1:4" ht="33" customHeight="1" thickBot="1" x14ac:dyDescent="0.3">
      <c r="A49" s="10" t="s">
        <v>26</v>
      </c>
      <c r="B49" s="6">
        <v>7029101</v>
      </c>
      <c r="C49" s="6">
        <v>852</v>
      </c>
      <c r="D49" s="33">
        <f>60+310</f>
        <v>370</v>
      </c>
    </row>
    <row r="50" spans="1:4" ht="32.25" customHeight="1" thickBot="1" x14ac:dyDescent="0.3">
      <c r="A50" s="10" t="s">
        <v>42</v>
      </c>
      <c r="B50" s="6">
        <v>7029101</v>
      </c>
      <c r="C50" s="6">
        <v>244</v>
      </c>
      <c r="D50" s="33">
        <f>686.45+500-80</f>
        <v>1106.45</v>
      </c>
    </row>
    <row r="51" spans="1:4" ht="24" customHeight="1" thickBot="1" x14ac:dyDescent="0.3">
      <c r="A51" s="27" t="s">
        <v>11</v>
      </c>
      <c r="B51" s="6">
        <v>7029101</v>
      </c>
      <c r="C51" s="6">
        <v>244</v>
      </c>
      <c r="D51" s="33">
        <f>1475+299.9+70-0.02-50</f>
        <v>1794.88</v>
      </c>
    </row>
    <row r="52" spans="1:4" ht="21" customHeight="1" thickBot="1" x14ac:dyDescent="0.3">
      <c r="A52" s="21" t="s">
        <v>30</v>
      </c>
      <c r="B52" s="6">
        <v>7029101</v>
      </c>
      <c r="C52" s="6">
        <v>244</v>
      </c>
      <c r="D52" s="33">
        <f>1814+171.4+18</f>
        <v>2003.4</v>
      </c>
    </row>
    <row r="53" spans="1:4" ht="30" customHeight="1" thickBot="1" x14ac:dyDescent="0.3">
      <c r="A53" s="27" t="s">
        <v>27</v>
      </c>
      <c r="B53" s="6">
        <v>7029801</v>
      </c>
      <c r="C53" s="6">
        <v>540</v>
      </c>
      <c r="D53" s="33">
        <f>2022.5</f>
        <v>2022.5</v>
      </c>
    </row>
    <row r="54" spans="1:4" ht="15.75" customHeight="1" thickBot="1" x14ac:dyDescent="0.3">
      <c r="A54" s="27" t="s">
        <v>12</v>
      </c>
      <c r="B54" s="6">
        <v>7029101</v>
      </c>
      <c r="C54" s="6">
        <v>244</v>
      </c>
      <c r="D54" s="33">
        <f>1570+145.6-2.5</f>
        <v>1713.1</v>
      </c>
    </row>
    <row r="55" spans="1:4" ht="20.25" customHeight="1" thickBot="1" x14ac:dyDescent="0.3">
      <c r="A55" s="27" t="s">
        <v>13</v>
      </c>
      <c r="B55" s="6">
        <v>7029101</v>
      </c>
      <c r="C55" s="6">
        <v>244</v>
      </c>
      <c r="D55" s="33">
        <f>250-69.9</f>
        <v>180.1</v>
      </c>
    </row>
    <row r="56" spans="1:4" ht="33" customHeight="1" thickBot="1" x14ac:dyDescent="0.3">
      <c r="A56" s="27" t="s">
        <v>14</v>
      </c>
      <c r="B56" s="6">
        <v>7029101</v>
      </c>
      <c r="C56" s="6">
        <v>244</v>
      </c>
      <c r="D56" s="33">
        <f>2681.1-22</f>
        <v>2659.1</v>
      </c>
    </row>
    <row r="57" spans="1:4" ht="48.75" customHeight="1" thickBot="1" x14ac:dyDescent="0.3">
      <c r="A57" s="26" t="s">
        <v>38</v>
      </c>
      <c r="B57" s="23">
        <v>7028601</v>
      </c>
      <c r="C57" s="23">
        <v>244</v>
      </c>
      <c r="D57" s="37">
        <v>704.4</v>
      </c>
    </row>
    <row r="58" spans="1:4" ht="36.75" customHeight="1" thickBot="1" x14ac:dyDescent="0.3">
      <c r="A58" s="20" t="s">
        <v>45</v>
      </c>
      <c r="B58" s="24">
        <v>7029601</v>
      </c>
      <c r="C58" s="24">
        <v>810</v>
      </c>
      <c r="D58" s="38">
        <v>68.069999999999993</v>
      </c>
    </row>
    <row r="59" spans="1:4" ht="47.25" customHeight="1" thickBot="1" x14ac:dyDescent="0.3">
      <c r="A59" s="20" t="s">
        <v>46</v>
      </c>
      <c r="B59" s="24">
        <v>7035608</v>
      </c>
      <c r="C59" s="24">
        <v>244</v>
      </c>
      <c r="D59" s="25">
        <f>200+300</f>
        <v>500</v>
      </c>
    </row>
    <row r="60" spans="1:4" ht="16.5" thickBot="1" x14ac:dyDescent="0.3">
      <c r="A60" s="46" t="s">
        <v>15</v>
      </c>
      <c r="B60" s="6">
        <v>7020059</v>
      </c>
      <c r="C60" s="6">
        <v>611</v>
      </c>
      <c r="D60" s="33">
        <f>15620.1-145.6+220+0.03+1254.5</f>
        <v>16949.03</v>
      </c>
    </row>
    <row r="61" spans="1:4" ht="16.5" thickBot="1" x14ac:dyDescent="0.3">
      <c r="A61" s="46"/>
      <c r="B61" s="6">
        <v>7020059</v>
      </c>
      <c r="C61" s="6">
        <v>612</v>
      </c>
      <c r="D61" s="33">
        <f>427.2+175.5</f>
        <v>602.70000000000005</v>
      </c>
    </row>
    <row r="62" spans="1:4" ht="18" customHeight="1" thickBot="1" x14ac:dyDescent="0.3">
      <c r="A62" s="47"/>
      <c r="B62" s="6">
        <v>8079101</v>
      </c>
      <c r="C62" s="6">
        <v>540</v>
      </c>
      <c r="D62" s="33">
        <v>4451</v>
      </c>
    </row>
    <row r="63" spans="1:4" ht="16.5" thickBot="1" x14ac:dyDescent="0.3">
      <c r="A63" s="20" t="s">
        <v>16</v>
      </c>
      <c r="B63" s="6">
        <v>7029101</v>
      </c>
      <c r="C63" s="6">
        <v>312</v>
      </c>
      <c r="D63" s="33">
        <f>240+50</f>
        <v>290</v>
      </c>
    </row>
    <row r="64" spans="1:4" ht="16.5" thickBot="1" x14ac:dyDescent="0.3">
      <c r="A64" s="20" t="s">
        <v>17</v>
      </c>
      <c r="B64" s="34">
        <v>7020059</v>
      </c>
      <c r="C64" s="34">
        <v>611</v>
      </c>
      <c r="D64" s="25">
        <f>2144.9-220</f>
        <v>1924.9</v>
      </c>
    </row>
  </sheetData>
  <mergeCells count="10">
    <mergeCell ref="A60:A62"/>
    <mergeCell ref="C6:D6"/>
    <mergeCell ref="A24:A27"/>
    <mergeCell ref="A28:A29"/>
    <mergeCell ref="A5:D5"/>
    <mergeCell ref="B1:D1"/>
    <mergeCell ref="B2:D2"/>
    <mergeCell ref="B3:D3"/>
    <mergeCell ref="A33:A37"/>
    <mergeCell ref="C4:D4"/>
  </mergeCells>
  <pageMargins left="0.78740157480314965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2015-07-24T07:28:00Z</dcterms:modified>
</cp:coreProperties>
</file>